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954722-W\Desktop\CARMEN\"/>
    </mc:Choice>
  </mc:AlternateContent>
  <xr:revisionPtr revIDLastSave="0" documentId="8_{107FB1C9-1F57-48AE-AE79-82C0F96B723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 extras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" l="1"/>
  <c r="H64" i="5" l="1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63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43" i="5"/>
  <c r="H23" i="5"/>
  <c r="E3" i="5" l="1"/>
  <c r="I64" i="5" l="1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63" i="5"/>
  <c r="F64" i="5"/>
  <c r="F65" i="5"/>
  <c r="F66" i="5"/>
  <c r="F67" i="5"/>
  <c r="F68" i="5"/>
  <c r="E68" i="5" s="1"/>
  <c r="F69" i="5"/>
  <c r="E69" i="5" s="1"/>
  <c r="F70" i="5"/>
  <c r="F71" i="5"/>
  <c r="F72" i="5"/>
  <c r="F73" i="5"/>
  <c r="F74" i="5"/>
  <c r="F75" i="5"/>
  <c r="F76" i="5"/>
  <c r="F77" i="5"/>
  <c r="F78" i="5"/>
  <c r="F79" i="5"/>
  <c r="F80" i="5"/>
  <c r="F63" i="5"/>
  <c r="E64" i="5"/>
  <c r="E65" i="5"/>
  <c r="E66" i="5"/>
  <c r="E67" i="5"/>
  <c r="E70" i="5"/>
  <c r="E71" i="5"/>
  <c r="E72" i="5"/>
  <c r="E73" i="5"/>
  <c r="E74" i="5"/>
  <c r="E75" i="5"/>
  <c r="E76" i="5"/>
  <c r="E77" i="5"/>
  <c r="E78" i="5"/>
  <c r="E79" i="5"/>
  <c r="E80" i="5"/>
  <c r="E63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43" i="5"/>
  <c r="F45" i="5"/>
  <c r="F46" i="5"/>
  <c r="E46" i="5" s="1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43" i="5"/>
  <c r="E43" i="5" s="1"/>
  <c r="E45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C64" i="5"/>
  <c r="C44" i="5"/>
  <c r="G23" i="5"/>
  <c r="F23" i="5"/>
  <c r="E23" i="5" s="1"/>
  <c r="F3" i="5" l="1"/>
  <c r="G3" i="5"/>
  <c r="I3" i="5" l="1"/>
  <c r="E18" i="6" l="1"/>
  <c r="I16" i="6"/>
  <c r="F16" i="6"/>
  <c r="E16" i="6"/>
  <c r="D16" i="6"/>
  <c r="G11" i="6"/>
  <c r="G9" i="6"/>
  <c r="G7" i="6"/>
  <c r="F6" i="6"/>
  <c r="B4" i="5" l="1"/>
  <c r="B5" i="5"/>
  <c r="D5" i="5" s="1"/>
  <c r="H5" i="5" l="1"/>
  <c r="D4" i="5"/>
  <c r="C4" i="5"/>
  <c r="F5" i="5"/>
  <c r="E5" i="5" s="1"/>
  <c r="G5" i="5"/>
  <c r="I23" i="5"/>
  <c r="B40" i="5"/>
  <c r="D40" i="5" s="1"/>
  <c r="B39" i="5"/>
  <c r="D39" i="5" s="1"/>
  <c r="B38" i="5"/>
  <c r="D38" i="5" s="1"/>
  <c r="B37" i="5"/>
  <c r="D37" i="5" s="1"/>
  <c r="B36" i="5"/>
  <c r="D36" i="5" s="1"/>
  <c r="B35" i="5"/>
  <c r="D35" i="5" s="1"/>
  <c r="B34" i="5"/>
  <c r="D34" i="5" s="1"/>
  <c r="B33" i="5"/>
  <c r="D33" i="5" s="1"/>
  <c r="B32" i="5"/>
  <c r="D32" i="5" s="1"/>
  <c r="B31" i="5"/>
  <c r="D31" i="5" s="1"/>
  <c r="B30" i="5"/>
  <c r="D30" i="5" s="1"/>
  <c r="B29" i="5"/>
  <c r="D29" i="5" s="1"/>
  <c r="B28" i="5"/>
  <c r="D28" i="5" s="1"/>
  <c r="B27" i="5"/>
  <c r="D27" i="5" s="1"/>
  <c r="B26" i="5"/>
  <c r="D26" i="5" s="1"/>
  <c r="B25" i="5"/>
  <c r="D25" i="5" s="1"/>
  <c r="B24" i="5"/>
  <c r="B23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D68" i="5" s="1"/>
  <c r="B67" i="5"/>
  <c r="B66" i="5"/>
  <c r="B65" i="5"/>
  <c r="B64" i="5"/>
  <c r="D64" i="5" s="1"/>
  <c r="B63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D44" i="5" s="1"/>
  <c r="B43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" i="5"/>
  <c r="F44" i="5" l="1"/>
  <c r="E44" i="5" s="1"/>
  <c r="G44" i="5"/>
  <c r="F4" i="5"/>
  <c r="E4" i="5" s="1"/>
  <c r="G4" i="5"/>
  <c r="F31" i="5"/>
  <c r="E31" i="5" s="1"/>
  <c r="H31" i="5" s="1"/>
  <c r="G31" i="5"/>
  <c r="F37" i="5"/>
  <c r="E37" i="5" s="1"/>
  <c r="H37" i="5" s="1"/>
  <c r="G37" i="5"/>
  <c r="G26" i="5"/>
  <c r="F26" i="5"/>
  <c r="E26" i="5" s="1"/>
  <c r="H26" i="5" s="1"/>
  <c r="F32" i="5"/>
  <c r="E32" i="5" s="1"/>
  <c r="H32" i="5" s="1"/>
  <c r="G32" i="5"/>
  <c r="F38" i="5"/>
  <c r="E38" i="5" s="1"/>
  <c r="G38" i="5"/>
  <c r="H38" i="5" s="1"/>
  <c r="F30" i="5"/>
  <c r="G30" i="5"/>
  <c r="E30" i="5"/>
  <c r="H30" i="5" s="1"/>
  <c r="D24" i="5"/>
  <c r="G24" i="5" s="1"/>
  <c r="C24" i="5"/>
  <c r="F36" i="5"/>
  <c r="G36" i="5"/>
  <c r="E36" i="5"/>
  <c r="H36" i="5" s="1"/>
  <c r="G27" i="5"/>
  <c r="F27" i="5"/>
  <c r="E27" i="5" s="1"/>
  <c r="H27" i="5" s="1"/>
  <c r="F28" i="5"/>
  <c r="E28" i="5" s="1"/>
  <c r="H28" i="5" s="1"/>
  <c r="G28" i="5"/>
  <c r="F40" i="5"/>
  <c r="E40" i="5" s="1"/>
  <c r="G40" i="5"/>
  <c r="H40" i="5" s="1"/>
  <c r="G25" i="5"/>
  <c r="F25" i="5"/>
  <c r="E25" i="5" s="1"/>
  <c r="H25" i="5" s="1"/>
  <c r="G33" i="5"/>
  <c r="F33" i="5"/>
  <c r="E33" i="5" s="1"/>
  <c r="H33" i="5" s="1"/>
  <c r="G39" i="5"/>
  <c r="F39" i="5"/>
  <c r="E39" i="5" s="1"/>
  <c r="H39" i="5" s="1"/>
  <c r="F34" i="5"/>
  <c r="E34" i="5" s="1"/>
  <c r="G34" i="5"/>
  <c r="H34" i="5" s="1"/>
  <c r="G29" i="5"/>
  <c r="F29" i="5"/>
  <c r="E29" i="5" s="1"/>
  <c r="H29" i="5" s="1"/>
  <c r="G35" i="5"/>
  <c r="F35" i="5"/>
  <c r="E35" i="5" s="1"/>
  <c r="H35" i="5" s="1"/>
  <c r="D69" i="5"/>
  <c r="D45" i="5"/>
  <c r="D51" i="5"/>
  <c r="D57" i="5"/>
  <c r="D70" i="5"/>
  <c r="D76" i="5"/>
  <c r="D56" i="5"/>
  <c r="D46" i="5"/>
  <c r="D52" i="5"/>
  <c r="D58" i="5"/>
  <c r="D65" i="5"/>
  <c r="D71" i="5"/>
  <c r="D77" i="5"/>
  <c r="D50" i="5"/>
  <c r="D75" i="5"/>
  <c r="D47" i="5"/>
  <c r="D53" i="5"/>
  <c r="D59" i="5"/>
  <c r="D66" i="5"/>
  <c r="D72" i="5"/>
  <c r="D78" i="5"/>
  <c r="D48" i="5"/>
  <c r="D54" i="5"/>
  <c r="D60" i="5"/>
  <c r="D67" i="5"/>
  <c r="D73" i="5"/>
  <c r="D79" i="5"/>
  <c r="D49" i="5"/>
  <c r="D55" i="5"/>
  <c r="D74" i="5"/>
  <c r="D80" i="5"/>
  <c r="I43" i="5"/>
  <c r="D9" i="5"/>
  <c r="D13" i="5"/>
  <c r="D17" i="5"/>
  <c r="D6" i="5"/>
  <c r="D10" i="5"/>
  <c r="D14" i="5"/>
  <c r="D18" i="5"/>
  <c r="D7" i="5"/>
  <c r="D11" i="5"/>
  <c r="D15" i="5"/>
  <c r="D19" i="5"/>
  <c r="D8" i="5"/>
  <c r="D12" i="5"/>
  <c r="D16" i="5"/>
  <c r="D20" i="5"/>
  <c r="H44" i="5" l="1"/>
  <c r="H4" i="5"/>
  <c r="H20" i="5"/>
  <c r="H6" i="5"/>
  <c r="H9" i="5"/>
  <c r="F24" i="5"/>
  <c r="E24" i="5" s="1"/>
  <c r="I24" i="5" s="1"/>
  <c r="G15" i="5"/>
  <c r="F15" i="5"/>
  <c r="E15" i="5" s="1"/>
  <c r="H15" i="5" s="1"/>
  <c r="F17" i="5"/>
  <c r="E17" i="5" s="1"/>
  <c r="H17" i="5" s="1"/>
  <c r="G17" i="5"/>
  <c r="F7" i="5"/>
  <c r="E7" i="5" s="1"/>
  <c r="H7" i="5" s="1"/>
  <c r="G7" i="5"/>
  <c r="F13" i="5"/>
  <c r="E13" i="5" s="1"/>
  <c r="G13" i="5"/>
  <c r="H13" i="5" s="1"/>
  <c r="F11" i="5"/>
  <c r="E11" i="5" s="1"/>
  <c r="H11" i="5" s="1"/>
  <c r="G11" i="5"/>
  <c r="G9" i="5"/>
  <c r="F9" i="5"/>
  <c r="E9" i="5" s="1"/>
  <c r="F20" i="5"/>
  <c r="E20" i="5" s="1"/>
  <c r="G20" i="5"/>
  <c r="F18" i="5"/>
  <c r="E18" i="5" s="1"/>
  <c r="H18" i="5" s="1"/>
  <c r="G18" i="5"/>
  <c r="F14" i="5"/>
  <c r="E14" i="5" s="1"/>
  <c r="H14" i="5" s="1"/>
  <c r="G14" i="5"/>
  <c r="F6" i="5"/>
  <c r="E6" i="5" s="1"/>
  <c r="G6" i="5"/>
  <c r="G16" i="5"/>
  <c r="F16" i="5"/>
  <c r="E16" i="5" s="1"/>
  <c r="H16" i="5" s="1"/>
  <c r="F12" i="5"/>
  <c r="E12" i="5" s="1"/>
  <c r="H12" i="5" s="1"/>
  <c r="G12" i="5"/>
  <c r="F8" i="5"/>
  <c r="E8" i="5" s="1"/>
  <c r="H8" i="5" s="1"/>
  <c r="G8" i="5"/>
  <c r="F19" i="5"/>
  <c r="E19" i="5" s="1"/>
  <c r="H19" i="5" s="1"/>
  <c r="G19" i="5"/>
  <c r="G10" i="5"/>
  <c r="F10" i="5"/>
  <c r="E10" i="5" s="1"/>
  <c r="H10" i="5" s="1"/>
  <c r="I59" i="5"/>
  <c r="I45" i="5"/>
  <c r="I25" i="5"/>
  <c r="I58" i="5"/>
  <c r="I55" i="5"/>
  <c r="I52" i="5"/>
  <c r="I44" i="5"/>
  <c r="I5" i="5"/>
  <c r="H24" i="5" l="1"/>
  <c r="I60" i="5"/>
  <c r="I57" i="5"/>
  <c r="I26" i="5"/>
  <c r="I30" i="5"/>
  <c r="I33" i="5"/>
  <c r="I35" i="5"/>
  <c r="I40" i="5"/>
  <c r="I31" i="5"/>
  <c r="I36" i="5"/>
  <c r="I48" i="5"/>
  <c r="I53" i="5"/>
  <c r="I39" i="5"/>
  <c r="I29" i="5"/>
  <c r="I47" i="5"/>
  <c r="I28" i="5"/>
  <c r="I37" i="5"/>
  <c r="I46" i="5"/>
  <c r="I51" i="5"/>
  <c r="I56" i="5"/>
  <c r="I34" i="5"/>
  <c r="I38" i="5"/>
  <c r="I54" i="5"/>
  <c r="I50" i="5"/>
  <c r="I27" i="5"/>
  <c r="I49" i="5"/>
  <c r="I32" i="5"/>
  <c r="I10" i="5"/>
  <c r="I20" i="5"/>
  <c r="I8" i="5"/>
  <c r="I19" i="5"/>
  <c r="I7" i="5"/>
  <c r="I13" i="5"/>
  <c r="I16" i="5"/>
  <c r="I6" i="5"/>
  <c r="I15" i="5"/>
  <c r="I17" i="5"/>
  <c r="I12" i="5"/>
  <c r="I11" i="5"/>
  <c r="I14" i="5"/>
  <c r="I9" i="5"/>
  <c r="I18" i="5"/>
  <c r="I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22956085-S</author>
  </authors>
  <commentList>
    <comment ref="G3" authorId="0" shapeId="0" xr:uid="{31526775-DFD8-484F-96CE-1ECC80F83F9F}">
      <text>
        <r>
          <rPr>
            <sz val="9"/>
            <color indexed="81"/>
            <rFont val="Tahoma"/>
            <charset val="1"/>
          </rPr>
          <t>Sueldo x pagas / año x dias / año
S x 14 / 365 x 20 / 365</t>
        </r>
      </text>
    </comment>
    <comment ref="H3" authorId="0" shapeId="0" xr:uid="{AB78B6DE-926D-491C-9B86-71691C80BAEA}">
      <text>
        <r>
          <rPr>
            <sz val="9"/>
            <color indexed="81"/>
            <rFont val="Tahoma"/>
            <charset val="1"/>
          </rPr>
          <t xml:space="preserve">(coste anual) / (coeficiente = horas anuales / horas)
</t>
        </r>
      </text>
    </comment>
  </commentList>
</comments>
</file>

<file path=xl/sharedStrings.xml><?xml version="1.0" encoding="utf-8"?>
<sst xmlns="http://schemas.openxmlformats.org/spreadsheetml/2006/main" count="41" uniqueCount="17">
  <si>
    <t>GRUPO I</t>
  </si>
  <si>
    <t>%</t>
  </si>
  <si>
    <t>Trienios</t>
  </si>
  <si>
    <t>S.BASE</t>
  </si>
  <si>
    <t>S.SOCIAL</t>
  </si>
  <si>
    <t>P. extra</t>
  </si>
  <si>
    <t>Indemn. diaria</t>
  </si>
  <si>
    <t>Coste/hora</t>
  </si>
  <si>
    <t>Coste Mensual</t>
  </si>
  <si>
    <t>GRUPO II</t>
  </si>
  <si>
    <t>GRUPO III</t>
  </si>
  <si>
    <t>GRUPO IV</t>
  </si>
  <si>
    <t>x</t>
  </si>
  <si>
    <t>:</t>
  </si>
  <si>
    <t>AÑO 2023 2 pagas extras / jornada 35 horas / 20 días indemnización</t>
  </si>
  <si>
    <t>Sueldo</t>
  </si>
  <si>
    <t>Seg.social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</si>
</sst>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[$-F400]h:mm:ss\ AM/PM"/>
    <numFmt numFmtId="166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1" fillId="4" borderId="7" xfId="0" applyFont="1" applyFill="1" applyBorder="1" applyAlignment="1" applyProtection="1">
      <alignment vertical="center"/>
      <protection locked="0"/>
    </xf>
    <xf numFmtId="164" fontId="1" fillId="0" borderId="5" xfId="0" applyNumberFormat="1" applyFont="1" applyBorder="1" applyAlignment="1" applyProtection="1">
      <alignment vertical="center" shrinkToFit="1"/>
      <protection hidden="1"/>
    </xf>
    <xf numFmtId="0" fontId="0" fillId="0" borderId="0" xfId="0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5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 shrinkToFit="1"/>
      <protection hidden="1"/>
    </xf>
    <xf numFmtId="0" fontId="1" fillId="0" borderId="4" xfId="0" applyFont="1" applyBorder="1" applyAlignment="1" applyProtection="1">
      <alignment vertical="center" shrinkToFit="1"/>
      <protection hidden="1"/>
    </xf>
    <xf numFmtId="4" fontId="1" fillId="0" borderId="5" xfId="0" applyNumberFormat="1" applyFont="1" applyBorder="1" applyAlignment="1" applyProtection="1">
      <alignment vertical="center" shrinkToFit="1"/>
      <protection hidden="1"/>
    </xf>
    <xf numFmtId="2" fontId="1" fillId="0" borderId="5" xfId="0" applyNumberFormat="1" applyFont="1" applyBorder="1" applyAlignment="1" applyProtection="1">
      <alignment vertical="center" shrinkToFit="1"/>
      <protection hidden="1"/>
    </xf>
    <xf numFmtId="166" fontId="1" fillId="0" borderId="5" xfId="0" applyNumberFormat="1" applyFont="1" applyBorder="1" applyAlignment="1" applyProtection="1">
      <alignment vertical="center" shrinkToFit="1"/>
      <protection hidden="1"/>
    </xf>
    <xf numFmtId="4" fontId="1" fillId="0" borderId="6" xfId="0" applyNumberFormat="1" applyFont="1" applyBorder="1" applyAlignment="1" applyProtection="1">
      <alignment vertical="center" shrinkToFit="1"/>
      <protection hidden="1"/>
    </xf>
    <xf numFmtId="4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 shrinkToFit="1"/>
      <protection hidden="1"/>
    </xf>
    <xf numFmtId="4" fontId="1" fillId="0" borderId="8" xfId="0" applyNumberFormat="1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 shrinkToFit="1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horizontal="center" vertical="center" shrinkToFit="1"/>
      <protection hidden="1"/>
    </xf>
    <xf numFmtId="4" fontId="1" fillId="0" borderId="11" xfId="0" applyNumberFormat="1" applyFont="1" applyBorder="1" applyAlignment="1" applyProtection="1">
      <alignment vertical="center"/>
      <protection hidden="1"/>
    </xf>
    <xf numFmtId="0" fontId="1" fillId="0" borderId="12" xfId="0" applyFont="1" applyBorder="1" applyProtection="1">
      <protection hidden="1"/>
    </xf>
    <xf numFmtId="164" fontId="1" fillId="0" borderId="12" xfId="0" applyNumberFormat="1" applyFont="1" applyBorder="1" applyAlignment="1" applyProtection="1">
      <alignment shrinkToFit="1"/>
      <protection hidden="1"/>
    </xf>
    <xf numFmtId="0" fontId="1" fillId="0" borderId="12" xfId="0" applyFont="1" applyBorder="1" applyAlignment="1" applyProtection="1">
      <alignment horizontal="center" shrinkToFit="1"/>
      <protection hidden="1"/>
    </xf>
    <xf numFmtId="4" fontId="1" fillId="0" borderId="12" xfId="0" applyNumberFormat="1" applyFont="1" applyBorder="1" applyProtection="1">
      <protection hidden="1"/>
    </xf>
    <xf numFmtId="2" fontId="1" fillId="0" borderId="12" xfId="0" applyNumberFormat="1" applyFont="1" applyBorder="1" applyAlignment="1" applyProtection="1">
      <alignment shrinkToFit="1"/>
      <protection hidden="1"/>
    </xf>
    <xf numFmtId="166" fontId="1" fillId="0" borderId="12" xfId="0" applyNumberFormat="1" applyFont="1" applyBorder="1" applyAlignment="1" applyProtection="1">
      <alignment shrinkToFit="1"/>
      <protection hidden="1"/>
    </xf>
    <xf numFmtId="4" fontId="1" fillId="0" borderId="12" xfId="0" applyNumberFormat="1" applyFont="1" applyBorder="1" applyAlignment="1" applyProtection="1">
      <alignment shrinkToFit="1"/>
      <protection hidden="1"/>
    </xf>
    <xf numFmtId="10" fontId="0" fillId="0" borderId="0" xfId="0" applyNumberFormat="1" applyProtection="1">
      <protection hidden="1"/>
    </xf>
    <xf numFmtId="0" fontId="1" fillId="0" borderId="8" xfId="0" applyFont="1" applyBorder="1" applyAlignment="1" applyProtection="1">
      <alignment vertical="center"/>
      <protection hidden="1"/>
    </xf>
    <xf numFmtId="164" fontId="1" fillId="0" borderId="8" xfId="0" applyNumberFormat="1" applyFont="1" applyBorder="1" applyAlignment="1" applyProtection="1">
      <alignment vertical="center" shrinkToFit="1"/>
      <protection hidden="1"/>
    </xf>
    <xf numFmtId="0" fontId="1" fillId="0" borderId="8" xfId="0" applyFont="1" applyBorder="1" applyAlignment="1" applyProtection="1">
      <alignment horizontal="center" vertical="center" shrinkToFit="1"/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1" applyAlignment="1">
      <alignment vertical="center"/>
    </xf>
    <xf numFmtId="165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</cellXfs>
  <cellStyles count="2">
    <cellStyle name="Normal" xfId="0" builtinId="0"/>
    <cellStyle name="Normal 3" xfId="1" xr:uid="{6B80B8EC-8B58-435D-9DDE-6BF7E06535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zoomScale="115" zoomScaleNormal="115" workbookViewId="0">
      <selection activeCell="C44" sqref="C44"/>
    </sheetView>
  </sheetViews>
  <sheetFormatPr baseColWidth="10" defaultColWidth="0" defaultRowHeight="15" zeroHeight="1" x14ac:dyDescent="0.25"/>
  <cols>
    <col min="1" max="1" width="9.28515625" style="38" customWidth="1"/>
    <col min="2" max="2" width="10.5703125" style="39" customWidth="1"/>
    <col min="3" max="3" width="8.28515625" style="40" customWidth="1"/>
    <col min="4" max="5" width="12.28515625" style="38" customWidth="1"/>
    <col min="6" max="6" width="10.28515625" style="38" customWidth="1"/>
    <col min="7" max="7" width="11" style="38" customWidth="1"/>
    <col min="8" max="8" width="10.85546875" style="38" customWidth="1"/>
    <col min="9" max="9" width="13.5703125" style="38" customWidth="1"/>
    <col min="10" max="10" width="9.5703125" style="6" customWidth="1"/>
    <col min="11" max="11" width="0" style="6" hidden="1" customWidth="1"/>
    <col min="12" max="16384" width="11.5703125" style="6" hidden="1"/>
  </cols>
  <sheetData>
    <row r="1" spans="1:11" ht="16.5" thickBot="1" x14ac:dyDescent="0.3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38">
        <v>45.68</v>
      </c>
    </row>
    <row r="2" spans="1:11" ht="26.25" thickBot="1" x14ac:dyDescent="0.3">
      <c r="A2" s="7" t="s">
        <v>0</v>
      </c>
      <c r="B2" s="8" t="s">
        <v>1</v>
      </c>
      <c r="C2" s="9" t="s">
        <v>2</v>
      </c>
      <c r="D2" s="9" t="s">
        <v>15</v>
      </c>
      <c r="E2" s="9" t="s">
        <v>16</v>
      </c>
      <c r="F2" s="10" t="s">
        <v>5</v>
      </c>
      <c r="G2" s="42" t="s">
        <v>6</v>
      </c>
      <c r="H2" s="42" t="s">
        <v>7</v>
      </c>
      <c r="I2" s="12" t="s">
        <v>8</v>
      </c>
    </row>
    <row r="3" spans="1:11" s="19" customFormat="1" ht="18.75" customHeight="1" x14ac:dyDescent="0.25">
      <c r="A3" s="13">
        <v>35</v>
      </c>
      <c r="B3" s="5">
        <f>ROUND(A3/$A$3,5)</f>
        <v>1</v>
      </c>
      <c r="C3" s="1">
        <v>0</v>
      </c>
      <c r="D3" s="21">
        <v>2053.63</v>
      </c>
      <c r="E3" s="14">
        <f>ROUND((D3+F3)*0.319,2)</f>
        <v>764.29</v>
      </c>
      <c r="F3" s="15">
        <f>ROUND(D3/6,2)</f>
        <v>342.27</v>
      </c>
      <c r="G3" s="16">
        <f>ROUND((D3*14/365*20)/365,4)</f>
        <v>4.3160999999999996</v>
      </c>
      <c r="H3" s="14">
        <f>((D3*14+E3*12+G3*365)/(A3*44))</f>
        <v>25.647841883116882</v>
      </c>
      <c r="I3" s="17">
        <f>ROUND(D3+E3+F3+(G3*30.4167),2)</f>
        <v>3291.47</v>
      </c>
      <c r="K3" s="18"/>
    </row>
    <row r="4" spans="1:11" s="19" customFormat="1" ht="18.75" customHeight="1" x14ac:dyDescent="0.25">
      <c r="A4" s="2">
        <v>31</v>
      </c>
      <c r="B4" s="5">
        <f>ROUND(A4/$A$3,5)</f>
        <v>0.88571</v>
      </c>
      <c r="C4" s="20">
        <f>IF(C3&gt;0,ROUND($J$1*B4,2),0)</f>
        <v>0</v>
      </c>
      <c r="D4" s="21">
        <f>ROUND((B4*$D$3+J$1*B4*C$3),2)</f>
        <v>1818.92</v>
      </c>
      <c r="E4" s="14">
        <f>ROUND((D4+F4)*0.319,2)</f>
        <v>676.94</v>
      </c>
      <c r="F4" s="15">
        <f>ROUND(D4/6,2)</f>
        <v>303.14999999999998</v>
      </c>
      <c r="G4" s="16">
        <f>ROUND((D4*14/365*20)/365,4)</f>
        <v>3.8228</v>
      </c>
      <c r="H4" s="14">
        <f t="shared" ref="H4:H20" si="0">((D4*14+E4*12+G4*365)/(A4*44))</f>
        <v>25.647714076246338</v>
      </c>
      <c r="I4" s="17">
        <f>ROUND(D4+E4+F4+(G4*30.4167),2)</f>
        <v>2915.29</v>
      </c>
    </row>
    <row r="5" spans="1:11" s="19" customFormat="1" ht="18.75" customHeight="1" x14ac:dyDescent="0.25">
      <c r="A5" s="22">
        <v>34</v>
      </c>
      <c r="B5" s="5">
        <f>ROUND(A5/$A$3,5)</f>
        <v>0.97143000000000002</v>
      </c>
      <c r="C5" s="20"/>
      <c r="D5" s="21">
        <f>ROUND((B5*$D$3),2)</f>
        <v>1994.96</v>
      </c>
      <c r="E5" s="14">
        <f t="shared" ref="E5:E20" si="1">ROUND((D5+F5)*0.319,2)</f>
        <v>742.46</v>
      </c>
      <c r="F5" s="15">
        <f t="shared" ref="F5:F20" si="2">ROUND(D5/6,2)</f>
        <v>332.49</v>
      </c>
      <c r="G5" s="16">
        <f t="shared" ref="G5:G20" si="3">ROUND((D5*14/365*20)/365,4)</f>
        <v>4.1928000000000001</v>
      </c>
      <c r="H5" s="14">
        <f t="shared" si="0"/>
        <v>25.647949197860967</v>
      </c>
      <c r="I5" s="17">
        <f t="shared" ref="I5:I20" si="4">ROUND(D5+E5+F5+(G5*30.4167),2)</f>
        <v>3197.44</v>
      </c>
      <c r="K5" s="23"/>
    </row>
    <row r="6" spans="1:11" s="19" customFormat="1" ht="18.75" customHeight="1" x14ac:dyDescent="0.25">
      <c r="A6" s="22">
        <v>32.5</v>
      </c>
      <c r="B6" s="5">
        <f t="shared" ref="B6:B20" si="5">ROUND(A6/$A$3,5)</f>
        <v>0.92857000000000001</v>
      </c>
      <c r="C6" s="20"/>
      <c r="D6" s="21">
        <f t="shared" ref="D6:D20" si="6">ROUND((B6*$D$3),2)</f>
        <v>1906.94</v>
      </c>
      <c r="E6" s="14">
        <f t="shared" si="1"/>
        <v>709.7</v>
      </c>
      <c r="F6" s="15">
        <f t="shared" si="2"/>
        <v>317.82</v>
      </c>
      <c r="G6" s="16">
        <f t="shared" si="3"/>
        <v>4.0077999999999996</v>
      </c>
      <c r="H6" s="14">
        <f t="shared" si="0"/>
        <v>25.647837062937061</v>
      </c>
      <c r="I6" s="17">
        <f t="shared" si="4"/>
        <v>3056.36</v>
      </c>
    </row>
    <row r="7" spans="1:11" s="19" customFormat="1" ht="18.75" customHeight="1" x14ac:dyDescent="0.25">
      <c r="A7" s="22">
        <v>32</v>
      </c>
      <c r="B7" s="5">
        <f t="shared" si="5"/>
        <v>0.91429000000000005</v>
      </c>
      <c r="C7" s="20"/>
      <c r="D7" s="21">
        <f t="shared" si="6"/>
        <v>1877.61</v>
      </c>
      <c r="E7" s="14">
        <f t="shared" si="1"/>
        <v>698.79</v>
      </c>
      <c r="F7" s="15">
        <f t="shared" si="2"/>
        <v>312.94</v>
      </c>
      <c r="G7" s="16">
        <f t="shared" si="3"/>
        <v>3.9462000000000002</v>
      </c>
      <c r="H7" s="14">
        <f t="shared" si="0"/>
        <v>25.647999289772724</v>
      </c>
      <c r="I7" s="17">
        <f t="shared" si="4"/>
        <v>3009.37</v>
      </c>
    </row>
    <row r="8" spans="1:11" s="19" customFormat="1" ht="18.75" customHeight="1" x14ac:dyDescent="0.25">
      <c r="A8" s="22">
        <v>30</v>
      </c>
      <c r="B8" s="5">
        <f t="shared" si="5"/>
        <v>0.85714000000000001</v>
      </c>
      <c r="C8" s="20"/>
      <c r="D8" s="21">
        <f t="shared" si="6"/>
        <v>1760.25</v>
      </c>
      <c r="E8" s="14">
        <f t="shared" si="1"/>
        <v>655.11</v>
      </c>
      <c r="F8" s="15">
        <f t="shared" si="2"/>
        <v>293.38</v>
      </c>
      <c r="G8" s="16">
        <f t="shared" si="3"/>
        <v>3.6995</v>
      </c>
      <c r="H8" s="14">
        <f t="shared" si="0"/>
        <v>25.647831439393936</v>
      </c>
      <c r="I8" s="17">
        <f t="shared" si="4"/>
        <v>2821.27</v>
      </c>
    </row>
    <row r="9" spans="1:11" s="19" customFormat="1" ht="18.75" customHeight="1" x14ac:dyDescent="0.25">
      <c r="A9" s="22">
        <v>27.5</v>
      </c>
      <c r="B9" s="5">
        <f t="shared" si="5"/>
        <v>0.78571000000000002</v>
      </c>
      <c r="C9" s="20"/>
      <c r="D9" s="21">
        <f t="shared" si="6"/>
        <v>1613.56</v>
      </c>
      <c r="E9" s="14">
        <f t="shared" si="1"/>
        <v>600.51</v>
      </c>
      <c r="F9" s="15">
        <f t="shared" si="2"/>
        <v>268.93</v>
      </c>
      <c r="G9" s="16">
        <f t="shared" si="3"/>
        <v>3.3912</v>
      </c>
      <c r="H9" s="14">
        <f t="shared" si="0"/>
        <v>25.647725619834709</v>
      </c>
      <c r="I9" s="17">
        <f t="shared" si="4"/>
        <v>2586.15</v>
      </c>
    </row>
    <row r="10" spans="1:11" s="19" customFormat="1" ht="18.75" customHeight="1" x14ac:dyDescent="0.25">
      <c r="A10" s="22">
        <v>27</v>
      </c>
      <c r="B10" s="5">
        <f t="shared" si="5"/>
        <v>0.77142999999999995</v>
      </c>
      <c r="C10" s="20"/>
      <c r="D10" s="21">
        <f t="shared" si="6"/>
        <v>1584.23</v>
      </c>
      <c r="E10" s="14">
        <f t="shared" si="1"/>
        <v>589.6</v>
      </c>
      <c r="F10" s="15">
        <f t="shared" si="2"/>
        <v>264.04000000000002</v>
      </c>
      <c r="G10" s="16">
        <f t="shared" si="3"/>
        <v>3.3296000000000001</v>
      </c>
      <c r="H10" s="14">
        <f t="shared" si="0"/>
        <v>25.647915824915827</v>
      </c>
      <c r="I10" s="17">
        <f t="shared" si="4"/>
        <v>2539.15</v>
      </c>
    </row>
    <row r="11" spans="1:11" s="19" customFormat="1" ht="18.75" customHeight="1" x14ac:dyDescent="0.25">
      <c r="A11" s="22">
        <v>26.5</v>
      </c>
      <c r="B11" s="5">
        <f t="shared" si="5"/>
        <v>0.75714000000000004</v>
      </c>
      <c r="C11" s="20"/>
      <c r="D11" s="21">
        <f t="shared" si="6"/>
        <v>1554.89</v>
      </c>
      <c r="E11" s="14">
        <f t="shared" si="1"/>
        <v>578.67999999999995</v>
      </c>
      <c r="F11" s="15">
        <f t="shared" si="2"/>
        <v>259.14999999999998</v>
      </c>
      <c r="G11" s="16">
        <f t="shared" si="3"/>
        <v>3.2679</v>
      </c>
      <c r="H11" s="14">
        <f t="shared" si="0"/>
        <v>25.647858919382507</v>
      </c>
      <c r="I11" s="17">
        <f t="shared" si="4"/>
        <v>2492.12</v>
      </c>
    </row>
    <row r="12" spans="1:11" s="19" customFormat="1" ht="18.75" customHeight="1" x14ac:dyDescent="0.25">
      <c r="A12" s="22">
        <v>25</v>
      </c>
      <c r="B12" s="5">
        <f t="shared" si="5"/>
        <v>0.71428999999999998</v>
      </c>
      <c r="C12" s="20"/>
      <c r="D12" s="21">
        <f t="shared" si="6"/>
        <v>1466.89</v>
      </c>
      <c r="E12" s="14">
        <f t="shared" si="1"/>
        <v>545.92999999999995</v>
      </c>
      <c r="F12" s="15">
        <f t="shared" si="2"/>
        <v>244.48</v>
      </c>
      <c r="G12" s="16">
        <f t="shared" si="3"/>
        <v>3.0830000000000002</v>
      </c>
      <c r="H12" s="14">
        <f t="shared" si="0"/>
        <v>25.648104545454547</v>
      </c>
      <c r="I12" s="17">
        <f t="shared" si="4"/>
        <v>2351.0700000000002</v>
      </c>
    </row>
    <row r="13" spans="1:11" s="19" customFormat="1" ht="18.75" customHeight="1" x14ac:dyDescent="0.25">
      <c r="A13" s="22">
        <v>22.5</v>
      </c>
      <c r="B13" s="5">
        <f t="shared" si="5"/>
        <v>0.64285999999999999</v>
      </c>
      <c r="C13" s="20"/>
      <c r="D13" s="21">
        <f t="shared" si="6"/>
        <v>1320.2</v>
      </c>
      <c r="E13" s="14">
        <f t="shared" si="1"/>
        <v>491.33</v>
      </c>
      <c r="F13" s="15">
        <f t="shared" si="2"/>
        <v>220.03</v>
      </c>
      <c r="G13" s="16">
        <f t="shared" si="3"/>
        <v>2.7747000000000002</v>
      </c>
      <c r="H13" s="14">
        <f t="shared" si="0"/>
        <v>25.648005555555557</v>
      </c>
      <c r="I13" s="17">
        <f t="shared" si="4"/>
        <v>2115.96</v>
      </c>
    </row>
    <row r="14" spans="1:11" s="19" customFormat="1" ht="18.75" customHeight="1" x14ac:dyDescent="0.25">
      <c r="A14" s="22">
        <v>21</v>
      </c>
      <c r="B14" s="5">
        <f t="shared" si="5"/>
        <v>0.6</v>
      </c>
      <c r="C14" s="20"/>
      <c r="D14" s="21">
        <f t="shared" si="6"/>
        <v>1232.18</v>
      </c>
      <c r="E14" s="14">
        <f t="shared" si="1"/>
        <v>458.58</v>
      </c>
      <c r="F14" s="15">
        <f t="shared" si="2"/>
        <v>205.36</v>
      </c>
      <c r="G14" s="16">
        <f t="shared" si="3"/>
        <v>2.5897000000000001</v>
      </c>
      <c r="H14" s="14">
        <f t="shared" si="0"/>
        <v>25.64796590909091</v>
      </c>
      <c r="I14" s="17">
        <f t="shared" si="4"/>
        <v>1974.89</v>
      </c>
    </row>
    <row r="15" spans="1:11" s="19" customFormat="1" ht="18.75" customHeight="1" x14ac:dyDescent="0.25">
      <c r="A15" s="22">
        <v>20</v>
      </c>
      <c r="B15" s="5">
        <f t="shared" si="5"/>
        <v>0.57142999999999999</v>
      </c>
      <c r="C15" s="20"/>
      <c r="D15" s="21">
        <f t="shared" si="6"/>
        <v>1173.51</v>
      </c>
      <c r="E15" s="14">
        <f t="shared" si="1"/>
        <v>436.74</v>
      </c>
      <c r="F15" s="15">
        <f t="shared" si="2"/>
        <v>195.59</v>
      </c>
      <c r="G15" s="16">
        <f t="shared" si="3"/>
        <v>2.4664000000000001</v>
      </c>
      <c r="H15" s="14">
        <f t="shared" si="0"/>
        <v>25.648018181818184</v>
      </c>
      <c r="I15" s="17">
        <f t="shared" si="4"/>
        <v>1880.86</v>
      </c>
    </row>
    <row r="16" spans="1:11" s="19" customFormat="1" ht="18.75" customHeight="1" x14ac:dyDescent="0.25">
      <c r="A16" s="22">
        <v>18.5</v>
      </c>
      <c r="B16" s="5">
        <f t="shared" si="5"/>
        <v>0.52856999999999998</v>
      </c>
      <c r="C16" s="20"/>
      <c r="D16" s="21">
        <f t="shared" si="6"/>
        <v>1085.49</v>
      </c>
      <c r="E16" s="14">
        <f t="shared" si="1"/>
        <v>403.98</v>
      </c>
      <c r="F16" s="15">
        <f t="shared" si="2"/>
        <v>180.92</v>
      </c>
      <c r="G16" s="16">
        <f t="shared" si="3"/>
        <v>2.2814000000000001</v>
      </c>
      <c r="H16" s="14">
        <f t="shared" si="0"/>
        <v>25.647826781326785</v>
      </c>
      <c r="I16" s="17">
        <f t="shared" si="4"/>
        <v>1739.78</v>
      </c>
    </row>
    <row r="17" spans="1:11" s="19" customFormat="1" ht="18.75" customHeight="1" x14ac:dyDescent="0.25">
      <c r="A17" s="22">
        <v>15</v>
      </c>
      <c r="B17" s="5">
        <f t="shared" si="5"/>
        <v>0.42857000000000001</v>
      </c>
      <c r="C17" s="20"/>
      <c r="D17" s="21">
        <f t="shared" si="6"/>
        <v>880.12</v>
      </c>
      <c r="E17" s="14">
        <f t="shared" si="1"/>
        <v>327.55</v>
      </c>
      <c r="F17" s="15">
        <f t="shared" si="2"/>
        <v>146.69</v>
      </c>
      <c r="G17" s="16">
        <f t="shared" si="3"/>
        <v>1.8498000000000001</v>
      </c>
      <c r="H17" s="14">
        <f t="shared" si="0"/>
        <v>25.647662121212125</v>
      </c>
      <c r="I17" s="17">
        <f t="shared" si="4"/>
        <v>1410.62</v>
      </c>
    </row>
    <row r="18" spans="1:11" s="19" customFormat="1" ht="18.75" customHeight="1" x14ac:dyDescent="0.25">
      <c r="A18" s="22">
        <v>12.5</v>
      </c>
      <c r="B18" s="5">
        <f t="shared" si="5"/>
        <v>0.35714000000000001</v>
      </c>
      <c r="C18" s="20"/>
      <c r="D18" s="21">
        <f t="shared" si="6"/>
        <v>733.43</v>
      </c>
      <c r="E18" s="14">
        <f t="shared" si="1"/>
        <v>272.95999999999998</v>
      </c>
      <c r="F18" s="15">
        <f t="shared" si="2"/>
        <v>122.24</v>
      </c>
      <c r="G18" s="16">
        <f t="shared" si="3"/>
        <v>1.5415000000000001</v>
      </c>
      <c r="H18" s="14">
        <f t="shared" si="0"/>
        <v>25.64761363636363</v>
      </c>
      <c r="I18" s="17">
        <f t="shared" si="4"/>
        <v>1175.52</v>
      </c>
    </row>
    <row r="19" spans="1:11" s="19" customFormat="1" ht="18.75" customHeight="1" x14ac:dyDescent="0.25">
      <c r="A19" s="22">
        <v>10</v>
      </c>
      <c r="B19" s="5">
        <f t="shared" si="5"/>
        <v>0.28571000000000002</v>
      </c>
      <c r="C19" s="20"/>
      <c r="D19" s="21">
        <f t="shared" si="6"/>
        <v>586.74</v>
      </c>
      <c r="E19" s="14">
        <f t="shared" si="1"/>
        <v>218.37</v>
      </c>
      <c r="F19" s="15">
        <f t="shared" si="2"/>
        <v>97.79</v>
      </c>
      <c r="G19" s="16">
        <f t="shared" si="3"/>
        <v>1.2332000000000001</v>
      </c>
      <c r="H19" s="14">
        <f t="shared" si="0"/>
        <v>25.647540909090914</v>
      </c>
      <c r="I19" s="17">
        <f t="shared" si="4"/>
        <v>940.41</v>
      </c>
    </row>
    <row r="20" spans="1:11" s="19" customFormat="1" ht="18.75" customHeight="1" x14ac:dyDescent="0.25">
      <c r="A20" s="24">
        <v>7.5</v>
      </c>
      <c r="B20" s="5">
        <f t="shared" si="5"/>
        <v>0.21429000000000001</v>
      </c>
      <c r="C20" s="25"/>
      <c r="D20" s="26">
        <f t="shared" si="6"/>
        <v>440.07</v>
      </c>
      <c r="E20" s="14">
        <f t="shared" si="1"/>
        <v>163.78</v>
      </c>
      <c r="F20" s="15">
        <f t="shared" si="2"/>
        <v>73.349999999999994</v>
      </c>
      <c r="G20" s="16">
        <f t="shared" si="3"/>
        <v>0.92490000000000006</v>
      </c>
      <c r="H20" s="14">
        <f t="shared" si="0"/>
        <v>25.648268181818182</v>
      </c>
      <c r="I20" s="17">
        <f t="shared" si="4"/>
        <v>705.33</v>
      </c>
    </row>
    <row r="21" spans="1:11" ht="15.75" thickBot="1" x14ac:dyDescent="0.3">
      <c r="A21" s="27"/>
      <c r="B21" s="28"/>
      <c r="C21" s="29"/>
      <c r="D21" s="30"/>
      <c r="E21" s="30"/>
      <c r="F21" s="31"/>
      <c r="G21" s="32"/>
      <c r="H21" s="33"/>
      <c r="I21" s="33"/>
    </row>
    <row r="22" spans="1:11" ht="26.25" thickBot="1" x14ac:dyDescent="0.3">
      <c r="A22" s="7" t="s">
        <v>9</v>
      </c>
      <c r="B22" s="8" t="s">
        <v>1</v>
      </c>
      <c r="C22" s="9" t="s">
        <v>2</v>
      </c>
      <c r="D22" s="9" t="s">
        <v>3</v>
      </c>
      <c r="E22" s="9" t="s">
        <v>4</v>
      </c>
      <c r="F22" s="10" t="s">
        <v>5</v>
      </c>
      <c r="G22" s="11" t="s">
        <v>6</v>
      </c>
      <c r="H22" s="11" t="s">
        <v>7</v>
      </c>
      <c r="I22" s="12" t="s">
        <v>8</v>
      </c>
    </row>
    <row r="23" spans="1:11" ht="18.75" customHeight="1" x14ac:dyDescent="0.25">
      <c r="A23" s="13">
        <v>35</v>
      </c>
      <c r="B23" s="5">
        <f>ROUND(A23/$A$3,5)</f>
        <v>1</v>
      </c>
      <c r="C23" s="1">
        <v>0</v>
      </c>
      <c r="D23" s="21">
        <v>1729.44</v>
      </c>
      <c r="E23" s="14">
        <f>ROUND((D23+F23)*0.319,2)</f>
        <v>643.64</v>
      </c>
      <c r="F23" s="15">
        <f>ROUND(D23/6,2)</f>
        <v>288.24</v>
      </c>
      <c r="G23" s="16">
        <f>ROUND((D23*14/365*20)/365,4)</f>
        <v>3.6347999999999998</v>
      </c>
      <c r="H23" s="14">
        <f t="shared" ref="H23:H40" si="7">((D23*14+E23*12+G23*365)/(A23*44))</f>
        <v>21.599053246753247</v>
      </c>
      <c r="I23" s="17">
        <f>ROUND(D23+E23+F23+(G23*30.4167),2)</f>
        <v>2771.88</v>
      </c>
      <c r="J23" s="41"/>
    </row>
    <row r="24" spans="1:11" ht="18.75" customHeight="1" x14ac:dyDescent="0.25">
      <c r="A24" s="2">
        <v>35</v>
      </c>
      <c r="B24" s="5">
        <f>ROUND(A24/$A$3,5)</f>
        <v>1</v>
      </c>
      <c r="C24" s="20">
        <f>IF(C23&gt;0,ROUND($J$1*B24,2),0)</f>
        <v>0</v>
      </c>
      <c r="D24" s="21">
        <f>ROUND((B24*$D$23+J$1*B24*C$23),2)</f>
        <v>1729.44</v>
      </c>
      <c r="E24" s="14">
        <f t="shared" ref="E24:E40" si="8">ROUND((D24+F24)*0.319,2)</f>
        <v>643.64</v>
      </c>
      <c r="F24" s="15">
        <f t="shared" ref="F24:F40" si="9">ROUND(D24/6,2)</f>
        <v>288.24</v>
      </c>
      <c r="G24" s="16">
        <f t="shared" ref="G24:G40" si="10">ROUND((D24*14/365*20)/365,4)</f>
        <v>3.6347999999999998</v>
      </c>
      <c r="H24" s="14">
        <f t="shared" si="7"/>
        <v>21.599053246753247</v>
      </c>
      <c r="I24" s="17">
        <f t="shared" ref="I24:I40" si="11">ROUND(D24+E24+F24+(G24*30.4167),2)</f>
        <v>2771.88</v>
      </c>
      <c r="K24" s="34"/>
    </row>
    <row r="25" spans="1:11" ht="18.75" customHeight="1" x14ac:dyDescent="0.25">
      <c r="A25" s="22">
        <v>34</v>
      </c>
      <c r="B25" s="5">
        <f t="shared" ref="B25:B40" si="12">ROUND(A25/$A$3,5)</f>
        <v>0.97143000000000002</v>
      </c>
      <c r="C25" s="20"/>
      <c r="D25" s="21">
        <f>ROUND((B25*$D$23),2)</f>
        <v>1680.03</v>
      </c>
      <c r="E25" s="14">
        <f t="shared" si="8"/>
        <v>625.25</v>
      </c>
      <c r="F25" s="15">
        <f t="shared" si="9"/>
        <v>280.01</v>
      </c>
      <c r="G25" s="16">
        <f t="shared" si="10"/>
        <v>3.5308999999999999</v>
      </c>
      <c r="H25" s="14">
        <f t="shared" si="7"/>
        <v>21.599063168449195</v>
      </c>
      <c r="I25" s="17">
        <f t="shared" si="11"/>
        <v>2692.69</v>
      </c>
      <c r="K25" s="34"/>
    </row>
    <row r="26" spans="1:11" ht="18.75" customHeight="1" x14ac:dyDescent="0.25">
      <c r="A26" s="22">
        <v>32.5</v>
      </c>
      <c r="B26" s="5">
        <f t="shared" si="12"/>
        <v>0.92857000000000001</v>
      </c>
      <c r="C26" s="20"/>
      <c r="D26" s="21">
        <f t="shared" ref="D26:D40" si="13">ROUND((B26*$D$23),2)</f>
        <v>1605.91</v>
      </c>
      <c r="E26" s="14">
        <f t="shared" si="8"/>
        <v>597.66999999999996</v>
      </c>
      <c r="F26" s="15">
        <f t="shared" si="9"/>
        <v>267.64999999999998</v>
      </c>
      <c r="G26" s="16">
        <f t="shared" si="10"/>
        <v>3.3752</v>
      </c>
      <c r="H26" s="14">
        <f t="shared" si="7"/>
        <v>21.59911048951049</v>
      </c>
      <c r="I26" s="17">
        <f t="shared" si="11"/>
        <v>2573.89</v>
      </c>
      <c r="J26" s="19"/>
      <c r="K26" s="34"/>
    </row>
    <row r="27" spans="1:11" ht="18.75" customHeight="1" x14ac:dyDescent="0.25">
      <c r="A27" s="22">
        <v>32</v>
      </c>
      <c r="B27" s="5">
        <f t="shared" si="12"/>
        <v>0.91429000000000005</v>
      </c>
      <c r="C27" s="20"/>
      <c r="D27" s="21">
        <f t="shared" si="13"/>
        <v>1581.21</v>
      </c>
      <c r="E27" s="14">
        <f t="shared" si="8"/>
        <v>588.48</v>
      </c>
      <c r="F27" s="15">
        <f t="shared" si="9"/>
        <v>263.54000000000002</v>
      </c>
      <c r="G27" s="16">
        <f t="shared" si="10"/>
        <v>3.3231999999999999</v>
      </c>
      <c r="H27" s="14">
        <f t="shared" si="7"/>
        <v>21.599196022727277</v>
      </c>
      <c r="I27" s="17">
        <f t="shared" si="11"/>
        <v>2534.31</v>
      </c>
      <c r="J27" s="19"/>
      <c r="K27" s="34"/>
    </row>
    <row r="28" spans="1:11" ht="18.75" customHeight="1" x14ac:dyDescent="0.25">
      <c r="A28" s="22">
        <v>30</v>
      </c>
      <c r="B28" s="5">
        <f t="shared" si="12"/>
        <v>0.85714000000000001</v>
      </c>
      <c r="C28" s="20"/>
      <c r="D28" s="21">
        <f t="shared" si="13"/>
        <v>1482.37</v>
      </c>
      <c r="E28" s="14">
        <f t="shared" si="8"/>
        <v>551.69000000000005</v>
      </c>
      <c r="F28" s="15">
        <f t="shared" si="9"/>
        <v>247.06</v>
      </c>
      <c r="G28" s="16">
        <f t="shared" si="10"/>
        <v>3.1154999999999999</v>
      </c>
      <c r="H28" s="14">
        <f t="shared" si="7"/>
        <v>21.598952651515152</v>
      </c>
      <c r="I28" s="17">
        <f t="shared" si="11"/>
        <v>2375.88</v>
      </c>
      <c r="J28" s="19"/>
      <c r="K28" s="34"/>
    </row>
    <row r="29" spans="1:11" ht="18.75" customHeight="1" x14ac:dyDescent="0.25">
      <c r="A29" s="22">
        <v>27.5</v>
      </c>
      <c r="B29" s="5">
        <f t="shared" si="12"/>
        <v>0.78571000000000002</v>
      </c>
      <c r="C29" s="20"/>
      <c r="D29" s="21">
        <f t="shared" si="13"/>
        <v>1358.84</v>
      </c>
      <c r="E29" s="14">
        <f t="shared" si="8"/>
        <v>505.71</v>
      </c>
      <c r="F29" s="15">
        <f t="shared" si="9"/>
        <v>226.47</v>
      </c>
      <c r="G29" s="16">
        <f t="shared" si="10"/>
        <v>2.8559000000000001</v>
      </c>
      <c r="H29" s="14">
        <f t="shared" si="7"/>
        <v>21.598911983471073</v>
      </c>
      <c r="I29" s="17">
        <f t="shared" si="11"/>
        <v>2177.89</v>
      </c>
      <c r="J29" s="19"/>
      <c r="K29" s="34"/>
    </row>
    <row r="30" spans="1:11" ht="18.75" customHeight="1" x14ac:dyDescent="0.25">
      <c r="A30" s="22">
        <v>27</v>
      </c>
      <c r="B30" s="5">
        <f t="shared" si="12"/>
        <v>0.77142999999999995</v>
      </c>
      <c r="C30" s="20"/>
      <c r="D30" s="21">
        <f t="shared" si="13"/>
        <v>1334.14</v>
      </c>
      <c r="E30" s="14">
        <f t="shared" si="8"/>
        <v>496.52</v>
      </c>
      <c r="F30" s="15">
        <f t="shared" si="9"/>
        <v>222.36</v>
      </c>
      <c r="G30" s="16">
        <f t="shared" si="10"/>
        <v>2.8039999999999998</v>
      </c>
      <c r="H30" s="14">
        <f t="shared" si="7"/>
        <v>21.599040404040409</v>
      </c>
      <c r="I30" s="17">
        <f t="shared" si="11"/>
        <v>2138.31</v>
      </c>
      <c r="J30" s="19"/>
      <c r="K30" s="34"/>
    </row>
    <row r="31" spans="1:11" ht="18.75" customHeight="1" x14ac:dyDescent="0.25">
      <c r="A31" s="22">
        <v>26.5</v>
      </c>
      <c r="B31" s="5">
        <f t="shared" si="12"/>
        <v>0.75714000000000004</v>
      </c>
      <c r="C31" s="20"/>
      <c r="D31" s="21">
        <f t="shared" si="13"/>
        <v>1309.43</v>
      </c>
      <c r="E31" s="14">
        <f t="shared" si="8"/>
        <v>487.33</v>
      </c>
      <c r="F31" s="15">
        <f t="shared" si="9"/>
        <v>218.24</v>
      </c>
      <c r="G31" s="16">
        <f t="shared" si="10"/>
        <v>2.7519999999999998</v>
      </c>
      <c r="H31" s="14">
        <f t="shared" si="7"/>
        <v>21.599022298456259</v>
      </c>
      <c r="I31" s="17">
        <f t="shared" si="11"/>
        <v>2098.71</v>
      </c>
      <c r="J31" s="19"/>
      <c r="K31" s="34"/>
    </row>
    <row r="32" spans="1:11" ht="18.75" customHeight="1" x14ac:dyDescent="0.25">
      <c r="A32" s="22">
        <v>25</v>
      </c>
      <c r="B32" s="5">
        <f t="shared" si="12"/>
        <v>0.71428999999999998</v>
      </c>
      <c r="C32" s="20"/>
      <c r="D32" s="21">
        <f t="shared" si="13"/>
        <v>1235.32</v>
      </c>
      <c r="E32" s="14">
        <f t="shared" si="8"/>
        <v>459.75</v>
      </c>
      <c r="F32" s="15">
        <f t="shared" si="9"/>
        <v>205.89</v>
      </c>
      <c r="G32" s="16">
        <f t="shared" si="10"/>
        <v>2.5962999999999998</v>
      </c>
      <c r="H32" s="14">
        <f t="shared" si="7"/>
        <v>21.599208636363635</v>
      </c>
      <c r="I32" s="17">
        <f t="shared" si="11"/>
        <v>1979.93</v>
      </c>
      <c r="J32" s="19"/>
      <c r="K32" s="34"/>
    </row>
    <row r="33" spans="1:11" ht="18.75" customHeight="1" x14ac:dyDescent="0.25">
      <c r="A33" s="22">
        <v>22.5</v>
      </c>
      <c r="B33" s="5">
        <f t="shared" si="12"/>
        <v>0.64285999999999999</v>
      </c>
      <c r="C33" s="20"/>
      <c r="D33" s="21">
        <f t="shared" si="13"/>
        <v>1111.79</v>
      </c>
      <c r="E33" s="14">
        <f t="shared" si="8"/>
        <v>413.77</v>
      </c>
      <c r="F33" s="15">
        <f t="shared" si="9"/>
        <v>185.3</v>
      </c>
      <c r="G33" s="16">
        <f t="shared" si="10"/>
        <v>2.3367</v>
      </c>
      <c r="H33" s="14">
        <f t="shared" si="7"/>
        <v>21.599187373737372</v>
      </c>
      <c r="I33" s="17">
        <f t="shared" si="11"/>
        <v>1781.93</v>
      </c>
      <c r="J33" s="19"/>
      <c r="K33" s="34"/>
    </row>
    <row r="34" spans="1:11" ht="18.75" customHeight="1" x14ac:dyDescent="0.25">
      <c r="A34" s="22">
        <v>21</v>
      </c>
      <c r="B34" s="5">
        <f t="shared" si="12"/>
        <v>0.6</v>
      </c>
      <c r="C34" s="20"/>
      <c r="D34" s="21">
        <f t="shared" si="13"/>
        <v>1037.6600000000001</v>
      </c>
      <c r="E34" s="14">
        <f t="shared" si="8"/>
        <v>386.18</v>
      </c>
      <c r="F34" s="15">
        <f t="shared" si="9"/>
        <v>172.94</v>
      </c>
      <c r="G34" s="16">
        <f t="shared" si="10"/>
        <v>2.1808999999999998</v>
      </c>
      <c r="H34" s="14">
        <f t="shared" si="7"/>
        <v>21.598948593073594</v>
      </c>
      <c r="I34" s="17">
        <f t="shared" si="11"/>
        <v>1663.12</v>
      </c>
      <c r="J34" s="19"/>
      <c r="K34" s="34"/>
    </row>
    <row r="35" spans="1:11" ht="18.75" customHeight="1" x14ac:dyDescent="0.25">
      <c r="A35" s="22">
        <v>20</v>
      </c>
      <c r="B35" s="5">
        <f t="shared" si="12"/>
        <v>0.57142999999999999</v>
      </c>
      <c r="C35" s="20"/>
      <c r="D35" s="21">
        <f t="shared" si="13"/>
        <v>988.25</v>
      </c>
      <c r="E35" s="14">
        <f t="shared" si="8"/>
        <v>367.79</v>
      </c>
      <c r="F35" s="15">
        <f t="shared" si="9"/>
        <v>164.71</v>
      </c>
      <c r="G35" s="16">
        <f t="shared" si="10"/>
        <v>2.077</v>
      </c>
      <c r="H35" s="14">
        <f t="shared" si="7"/>
        <v>21.598960227272727</v>
      </c>
      <c r="I35" s="17">
        <f t="shared" si="11"/>
        <v>1583.93</v>
      </c>
      <c r="J35" s="19"/>
      <c r="K35" s="34"/>
    </row>
    <row r="36" spans="1:11" ht="18.75" customHeight="1" x14ac:dyDescent="0.25">
      <c r="A36" s="22">
        <v>18.5</v>
      </c>
      <c r="B36" s="5">
        <f t="shared" si="12"/>
        <v>0.52856999999999998</v>
      </c>
      <c r="C36" s="20"/>
      <c r="D36" s="21">
        <f t="shared" si="13"/>
        <v>914.13</v>
      </c>
      <c r="E36" s="14">
        <f t="shared" si="8"/>
        <v>340.21</v>
      </c>
      <c r="F36" s="15">
        <f t="shared" si="9"/>
        <v>152.36000000000001</v>
      </c>
      <c r="G36" s="16">
        <f t="shared" si="10"/>
        <v>1.9212</v>
      </c>
      <c r="H36" s="14">
        <f t="shared" si="7"/>
        <v>21.598990171990174</v>
      </c>
      <c r="I36" s="17">
        <f t="shared" si="11"/>
        <v>1465.14</v>
      </c>
      <c r="J36" s="19"/>
      <c r="K36" s="34"/>
    </row>
    <row r="37" spans="1:11" ht="18.75" customHeight="1" x14ac:dyDescent="0.25">
      <c r="A37" s="22">
        <v>15</v>
      </c>
      <c r="B37" s="5">
        <f t="shared" si="12"/>
        <v>0.42857000000000001</v>
      </c>
      <c r="C37" s="20"/>
      <c r="D37" s="21">
        <f t="shared" si="13"/>
        <v>741.19</v>
      </c>
      <c r="E37" s="14">
        <f t="shared" si="8"/>
        <v>275.85000000000002</v>
      </c>
      <c r="F37" s="15">
        <f t="shared" si="9"/>
        <v>123.53</v>
      </c>
      <c r="G37" s="16">
        <f t="shared" si="10"/>
        <v>1.5578000000000001</v>
      </c>
      <c r="H37" s="14">
        <f t="shared" si="7"/>
        <v>21.599177272727275</v>
      </c>
      <c r="I37" s="17">
        <f t="shared" si="11"/>
        <v>1187.95</v>
      </c>
      <c r="J37" s="19"/>
      <c r="K37" s="34"/>
    </row>
    <row r="38" spans="1:11" ht="18.75" customHeight="1" x14ac:dyDescent="0.25">
      <c r="A38" s="22">
        <v>12.5</v>
      </c>
      <c r="B38" s="5">
        <f t="shared" si="12"/>
        <v>0.35714000000000001</v>
      </c>
      <c r="C38" s="20"/>
      <c r="D38" s="21">
        <f t="shared" si="13"/>
        <v>617.65</v>
      </c>
      <c r="E38" s="14">
        <f t="shared" si="8"/>
        <v>229.87</v>
      </c>
      <c r="F38" s="15">
        <f t="shared" si="9"/>
        <v>102.94</v>
      </c>
      <c r="G38" s="16">
        <f t="shared" si="10"/>
        <v>1.2981</v>
      </c>
      <c r="H38" s="14">
        <f t="shared" si="7"/>
        <v>21.598811818181822</v>
      </c>
      <c r="I38" s="17">
        <f t="shared" si="11"/>
        <v>989.94</v>
      </c>
      <c r="J38" s="19"/>
      <c r="K38" s="34"/>
    </row>
    <row r="39" spans="1:11" ht="18.75" customHeight="1" x14ac:dyDescent="0.25">
      <c r="A39" s="22">
        <v>10</v>
      </c>
      <c r="B39" s="5">
        <f t="shared" si="12"/>
        <v>0.28571000000000002</v>
      </c>
      <c r="C39" s="20"/>
      <c r="D39" s="21">
        <f t="shared" si="13"/>
        <v>494.12</v>
      </c>
      <c r="E39" s="14">
        <f t="shared" si="8"/>
        <v>183.89</v>
      </c>
      <c r="F39" s="15">
        <f t="shared" si="9"/>
        <v>82.35</v>
      </c>
      <c r="G39" s="16">
        <f t="shared" si="10"/>
        <v>1.0385</v>
      </c>
      <c r="H39" s="14">
        <f t="shared" si="7"/>
        <v>21.598664772727272</v>
      </c>
      <c r="I39" s="17">
        <f t="shared" si="11"/>
        <v>791.95</v>
      </c>
      <c r="J39" s="19"/>
      <c r="K39" s="34"/>
    </row>
    <row r="40" spans="1:11" ht="18.75" customHeight="1" x14ac:dyDescent="0.25">
      <c r="A40" s="35">
        <v>7.5</v>
      </c>
      <c r="B40" s="36">
        <f t="shared" si="12"/>
        <v>0.21429000000000001</v>
      </c>
      <c r="C40" s="37"/>
      <c r="D40" s="21">
        <f t="shared" si="13"/>
        <v>370.6</v>
      </c>
      <c r="E40" s="14">
        <f t="shared" si="8"/>
        <v>137.93</v>
      </c>
      <c r="F40" s="15">
        <f t="shared" si="9"/>
        <v>61.77</v>
      </c>
      <c r="G40" s="16">
        <f t="shared" si="10"/>
        <v>0.77890000000000004</v>
      </c>
      <c r="H40" s="14">
        <f t="shared" si="7"/>
        <v>21.599571212121212</v>
      </c>
      <c r="I40" s="17">
        <f t="shared" si="11"/>
        <v>593.99</v>
      </c>
      <c r="J40" s="19"/>
      <c r="K40" s="34"/>
    </row>
    <row r="41" spans="1:11" ht="15.75" thickBot="1" x14ac:dyDescent="0.3"/>
    <row r="42" spans="1:11" ht="26.25" thickBot="1" x14ac:dyDescent="0.3">
      <c r="A42" s="7" t="s">
        <v>10</v>
      </c>
      <c r="B42" s="8" t="s">
        <v>1</v>
      </c>
      <c r="C42" s="9" t="s">
        <v>2</v>
      </c>
      <c r="D42" s="9" t="s">
        <v>3</v>
      </c>
      <c r="E42" s="9" t="s">
        <v>4</v>
      </c>
      <c r="F42" s="10" t="s">
        <v>5</v>
      </c>
      <c r="G42" s="11" t="s">
        <v>6</v>
      </c>
      <c r="H42" s="11" t="s">
        <v>7</v>
      </c>
      <c r="I42" s="12" t="s">
        <v>8</v>
      </c>
    </row>
    <row r="43" spans="1:11" ht="18.75" customHeight="1" x14ac:dyDescent="0.25">
      <c r="A43" s="13">
        <v>35</v>
      </c>
      <c r="B43" s="5">
        <f t="shared" ref="B43:B60" si="14">ROUND(A43/$A$43,5)</f>
        <v>1</v>
      </c>
      <c r="C43" s="1">
        <v>1</v>
      </c>
      <c r="D43" s="21">
        <v>1528.83</v>
      </c>
      <c r="E43" s="14">
        <f>ROUND((D43+F43)*0.319,2)</f>
        <v>568.98</v>
      </c>
      <c r="F43" s="15">
        <f>ROUND(D43/6,2)</f>
        <v>254.81</v>
      </c>
      <c r="G43" s="16">
        <f>ROUND((D43*14/365*20)/365,4)</f>
        <v>3.2132000000000001</v>
      </c>
      <c r="H43" s="14">
        <f>((D43*14+E43*12+G43*365)/(A43*44))</f>
        <v>19.093635064935064</v>
      </c>
      <c r="I43" s="17">
        <f t="shared" ref="I43:I60" si="15">ROUND(D43+E43+F43+(G43*30.4167),2)</f>
        <v>2450.35</v>
      </c>
      <c r="J43" s="41"/>
    </row>
    <row r="44" spans="1:11" ht="18.75" customHeight="1" x14ac:dyDescent="0.25">
      <c r="A44" s="2">
        <v>14</v>
      </c>
      <c r="B44" s="5">
        <f t="shared" si="14"/>
        <v>0.4</v>
      </c>
      <c r="C44" s="20">
        <f>IF(C43&gt;0,ROUND($J$1*B44,2),0)</f>
        <v>18.27</v>
      </c>
      <c r="D44" s="21">
        <f>ROUND((B44*$D$43+J$1*B44*C$43),2)</f>
        <v>629.79999999999995</v>
      </c>
      <c r="E44" s="14">
        <f t="shared" ref="E44:E60" si="16">ROUND((D44+F44)*0.319,2)</f>
        <v>234.39</v>
      </c>
      <c r="F44" s="15">
        <f t="shared" ref="F44:F60" si="17">ROUND(D44/6,2)</f>
        <v>104.97</v>
      </c>
      <c r="G44" s="16">
        <f t="shared" ref="G44:G60" si="18">ROUND((D44*14/365*20)/365,4)</f>
        <v>1.3237000000000001</v>
      </c>
      <c r="H44" s="14">
        <f t="shared" ref="H44:H60" si="19">((D44*14+E44*12+G44*365)/(A44*44))</f>
        <v>19.664010551948049</v>
      </c>
      <c r="I44" s="17">
        <f t="shared" si="15"/>
        <v>1009.42</v>
      </c>
      <c r="J44" s="41"/>
    </row>
    <row r="45" spans="1:11" ht="18.75" customHeight="1" x14ac:dyDescent="0.25">
      <c r="A45" s="22">
        <v>34</v>
      </c>
      <c r="B45" s="5">
        <f t="shared" si="14"/>
        <v>0.97143000000000002</v>
      </c>
      <c r="C45" s="20"/>
      <c r="D45" s="21">
        <f>ROUND((B45*$D$43),2)</f>
        <v>1485.15</v>
      </c>
      <c r="E45" s="14">
        <f t="shared" si="16"/>
        <v>552.72</v>
      </c>
      <c r="F45" s="15">
        <f t="shared" si="17"/>
        <v>247.53</v>
      </c>
      <c r="G45" s="16">
        <f t="shared" si="18"/>
        <v>3.1214</v>
      </c>
      <c r="H45" s="14">
        <f t="shared" si="19"/>
        <v>19.093616978609628</v>
      </c>
      <c r="I45" s="17">
        <f t="shared" si="15"/>
        <v>2380.34</v>
      </c>
      <c r="J45" s="19"/>
    </row>
    <row r="46" spans="1:11" ht="18.75" customHeight="1" x14ac:dyDescent="0.25">
      <c r="A46" s="22">
        <v>32.5</v>
      </c>
      <c r="B46" s="5">
        <f t="shared" si="14"/>
        <v>0.92857000000000001</v>
      </c>
      <c r="C46" s="20"/>
      <c r="D46" s="21">
        <f t="shared" ref="D46:D60" si="20">ROUND((B46*$D$43),2)</f>
        <v>1419.63</v>
      </c>
      <c r="E46" s="14">
        <f t="shared" si="16"/>
        <v>528.34</v>
      </c>
      <c r="F46" s="15">
        <f t="shared" si="17"/>
        <v>236.61</v>
      </c>
      <c r="G46" s="16">
        <f t="shared" si="18"/>
        <v>2.9836</v>
      </c>
      <c r="H46" s="14">
        <f t="shared" si="19"/>
        <v>19.093646153846155</v>
      </c>
      <c r="I46" s="17">
        <f t="shared" si="15"/>
        <v>2275.33</v>
      </c>
      <c r="J46" s="19"/>
    </row>
    <row r="47" spans="1:11" ht="18.75" customHeight="1" x14ac:dyDescent="0.25">
      <c r="A47" s="22">
        <v>32</v>
      </c>
      <c r="B47" s="5">
        <f t="shared" si="14"/>
        <v>0.91429000000000005</v>
      </c>
      <c r="C47" s="20"/>
      <c r="D47" s="21">
        <f t="shared" si="20"/>
        <v>1397.79</v>
      </c>
      <c r="E47" s="14">
        <f t="shared" si="16"/>
        <v>520.21</v>
      </c>
      <c r="F47" s="15">
        <f t="shared" si="17"/>
        <v>232.97</v>
      </c>
      <c r="G47" s="16">
        <f t="shared" si="18"/>
        <v>2.9377</v>
      </c>
      <c r="H47" s="14">
        <f t="shared" si="19"/>
        <v>19.093636718749998</v>
      </c>
      <c r="I47" s="17">
        <f t="shared" si="15"/>
        <v>2240.33</v>
      </c>
      <c r="J47" s="19"/>
    </row>
    <row r="48" spans="1:11" ht="18.75" customHeight="1" x14ac:dyDescent="0.25">
      <c r="A48" s="22">
        <v>30</v>
      </c>
      <c r="B48" s="5">
        <f t="shared" si="14"/>
        <v>0.85714000000000001</v>
      </c>
      <c r="C48" s="20"/>
      <c r="D48" s="21">
        <f t="shared" si="20"/>
        <v>1310.42</v>
      </c>
      <c r="E48" s="14">
        <f t="shared" si="16"/>
        <v>487.69</v>
      </c>
      <c r="F48" s="15">
        <f t="shared" si="17"/>
        <v>218.4</v>
      </c>
      <c r="G48" s="16">
        <f t="shared" si="18"/>
        <v>2.7541000000000002</v>
      </c>
      <c r="H48" s="14">
        <f t="shared" si="19"/>
        <v>19.093489772727274</v>
      </c>
      <c r="I48" s="17">
        <f t="shared" si="15"/>
        <v>2100.2800000000002</v>
      </c>
      <c r="J48" s="19"/>
    </row>
    <row r="49" spans="1:10" ht="18.75" customHeight="1" x14ac:dyDescent="0.25">
      <c r="A49" s="22">
        <v>27.5</v>
      </c>
      <c r="B49" s="5">
        <f t="shared" si="14"/>
        <v>0.78571000000000002</v>
      </c>
      <c r="C49" s="20"/>
      <c r="D49" s="21">
        <f t="shared" si="20"/>
        <v>1201.22</v>
      </c>
      <c r="E49" s="14">
        <f t="shared" si="16"/>
        <v>447.05</v>
      </c>
      <c r="F49" s="15">
        <f t="shared" si="17"/>
        <v>200.2</v>
      </c>
      <c r="G49" s="16">
        <f t="shared" si="18"/>
        <v>2.5246</v>
      </c>
      <c r="H49" s="14">
        <f t="shared" si="19"/>
        <v>19.093519834710744</v>
      </c>
      <c r="I49" s="17">
        <f t="shared" si="15"/>
        <v>1925.26</v>
      </c>
      <c r="J49" s="19"/>
    </row>
    <row r="50" spans="1:10" ht="18.75" customHeight="1" x14ac:dyDescent="0.25">
      <c r="A50" s="22">
        <v>27</v>
      </c>
      <c r="B50" s="5">
        <f t="shared" si="14"/>
        <v>0.77142999999999995</v>
      </c>
      <c r="C50" s="20"/>
      <c r="D50" s="21">
        <f t="shared" si="20"/>
        <v>1179.3900000000001</v>
      </c>
      <c r="E50" s="14">
        <f t="shared" si="16"/>
        <v>438.93</v>
      </c>
      <c r="F50" s="15">
        <f t="shared" si="17"/>
        <v>196.57</v>
      </c>
      <c r="G50" s="16">
        <f t="shared" si="18"/>
        <v>2.4786999999999999</v>
      </c>
      <c r="H50" s="14">
        <f t="shared" si="19"/>
        <v>19.093725168350172</v>
      </c>
      <c r="I50" s="17">
        <f t="shared" si="15"/>
        <v>1890.28</v>
      </c>
      <c r="J50" s="19"/>
    </row>
    <row r="51" spans="1:10" ht="18.75" customHeight="1" x14ac:dyDescent="0.25">
      <c r="A51" s="22">
        <v>26.5</v>
      </c>
      <c r="B51" s="5">
        <f t="shared" si="14"/>
        <v>0.75714000000000004</v>
      </c>
      <c r="C51" s="20"/>
      <c r="D51" s="21">
        <f t="shared" si="20"/>
        <v>1157.54</v>
      </c>
      <c r="E51" s="14">
        <f t="shared" si="16"/>
        <v>430.8</v>
      </c>
      <c r="F51" s="15">
        <f t="shared" si="17"/>
        <v>192.92</v>
      </c>
      <c r="G51" s="16">
        <f t="shared" si="18"/>
        <v>2.4327999999999999</v>
      </c>
      <c r="H51" s="14">
        <f t="shared" si="19"/>
        <v>19.093595197255574</v>
      </c>
      <c r="I51" s="17">
        <f t="shared" si="15"/>
        <v>1855.26</v>
      </c>
      <c r="J51" s="19"/>
    </row>
    <row r="52" spans="1:10" ht="18.75" customHeight="1" x14ac:dyDescent="0.25">
      <c r="A52" s="22">
        <v>25</v>
      </c>
      <c r="B52" s="5">
        <f t="shared" si="14"/>
        <v>0.71428999999999998</v>
      </c>
      <c r="C52" s="20"/>
      <c r="D52" s="21">
        <f t="shared" si="20"/>
        <v>1092.03</v>
      </c>
      <c r="E52" s="14">
        <f t="shared" si="16"/>
        <v>406.42</v>
      </c>
      <c r="F52" s="15">
        <f t="shared" si="17"/>
        <v>182.01</v>
      </c>
      <c r="G52" s="16">
        <f t="shared" si="18"/>
        <v>2.2951000000000001</v>
      </c>
      <c r="H52" s="14">
        <f t="shared" si="19"/>
        <v>19.093792272727274</v>
      </c>
      <c r="I52" s="17">
        <f t="shared" si="15"/>
        <v>1750.27</v>
      </c>
      <c r="J52" s="19"/>
    </row>
    <row r="53" spans="1:10" ht="18.75" customHeight="1" x14ac:dyDescent="0.25">
      <c r="A53" s="22">
        <v>22.5</v>
      </c>
      <c r="B53" s="5">
        <f t="shared" si="14"/>
        <v>0.64285999999999999</v>
      </c>
      <c r="C53" s="20"/>
      <c r="D53" s="21">
        <f t="shared" si="20"/>
        <v>982.82</v>
      </c>
      <c r="E53" s="14">
        <f t="shared" si="16"/>
        <v>365.77</v>
      </c>
      <c r="F53" s="15">
        <f t="shared" si="17"/>
        <v>163.80000000000001</v>
      </c>
      <c r="G53" s="16">
        <f t="shared" si="18"/>
        <v>2.0655999999999999</v>
      </c>
      <c r="H53" s="14">
        <f t="shared" si="19"/>
        <v>19.093600000000002</v>
      </c>
      <c r="I53" s="17">
        <f t="shared" si="15"/>
        <v>1575.22</v>
      </c>
      <c r="J53" s="19"/>
    </row>
    <row r="54" spans="1:10" ht="18.75" customHeight="1" x14ac:dyDescent="0.25">
      <c r="A54" s="22">
        <v>21</v>
      </c>
      <c r="B54" s="5">
        <f t="shared" si="14"/>
        <v>0.6</v>
      </c>
      <c r="C54" s="20"/>
      <c r="D54" s="21">
        <f t="shared" si="20"/>
        <v>917.3</v>
      </c>
      <c r="E54" s="14">
        <f t="shared" si="16"/>
        <v>341.39</v>
      </c>
      <c r="F54" s="15">
        <f t="shared" si="17"/>
        <v>152.88</v>
      </c>
      <c r="G54" s="16">
        <f t="shared" si="18"/>
        <v>1.9278999999999999</v>
      </c>
      <c r="H54" s="14">
        <f t="shared" si="19"/>
        <v>19.093683441558436</v>
      </c>
      <c r="I54" s="17">
        <f t="shared" si="15"/>
        <v>1470.21</v>
      </c>
      <c r="J54" s="19"/>
    </row>
    <row r="55" spans="1:10" ht="18.75" customHeight="1" x14ac:dyDescent="0.25">
      <c r="A55" s="22">
        <v>20</v>
      </c>
      <c r="B55" s="5">
        <f t="shared" si="14"/>
        <v>0.57142999999999999</v>
      </c>
      <c r="C55" s="20"/>
      <c r="D55" s="21">
        <f t="shared" si="20"/>
        <v>873.62</v>
      </c>
      <c r="E55" s="14">
        <f t="shared" si="16"/>
        <v>325.13</v>
      </c>
      <c r="F55" s="15">
        <f t="shared" si="17"/>
        <v>145.6</v>
      </c>
      <c r="G55" s="16">
        <f t="shared" si="18"/>
        <v>1.8361000000000001</v>
      </c>
      <c r="H55" s="14">
        <f t="shared" si="19"/>
        <v>19.093655113636363</v>
      </c>
      <c r="I55" s="17">
        <f t="shared" si="15"/>
        <v>1400.2</v>
      </c>
      <c r="J55" s="19"/>
    </row>
    <row r="56" spans="1:10" ht="18.75" customHeight="1" x14ac:dyDescent="0.25">
      <c r="A56" s="22">
        <v>18.5</v>
      </c>
      <c r="B56" s="5">
        <f t="shared" si="14"/>
        <v>0.52856999999999998</v>
      </c>
      <c r="C56" s="20"/>
      <c r="D56" s="21">
        <f t="shared" si="20"/>
        <v>808.09</v>
      </c>
      <c r="E56" s="14">
        <f t="shared" si="16"/>
        <v>300.74</v>
      </c>
      <c r="F56" s="15">
        <f t="shared" si="17"/>
        <v>134.68</v>
      </c>
      <c r="G56" s="16">
        <f t="shared" si="18"/>
        <v>1.6983999999999999</v>
      </c>
      <c r="H56" s="14">
        <f t="shared" si="19"/>
        <v>19.093434889434889</v>
      </c>
      <c r="I56" s="17">
        <f t="shared" si="15"/>
        <v>1295.17</v>
      </c>
      <c r="J56" s="19"/>
    </row>
    <row r="57" spans="1:10" ht="18.75" customHeight="1" x14ac:dyDescent="0.25">
      <c r="A57" s="22">
        <v>15</v>
      </c>
      <c r="B57" s="5">
        <f t="shared" si="14"/>
        <v>0.42857000000000001</v>
      </c>
      <c r="C57" s="20"/>
      <c r="D57" s="21">
        <f t="shared" si="20"/>
        <v>655.21</v>
      </c>
      <c r="E57" s="14">
        <f t="shared" si="16"/>
        <v>243.85</v>
      </c>
      <c r="F57" s="15">
        <f t="shared" si="17"/>
        <v>109.2</v>
      </c>
      <c r="G57" s="16">
        <f t="shared" si="18"/>
        <v>1.3771</v>
      </c>
      <c r="H57" s="14">
        <f t="shared" si="19"/>
        <v>19.093608333333332</v>
      </c>
      <c r="I57" s="17">
        <f t="shared" si="15"/>
        <v>1050.1500000000001</v>
      </c>
      <c r="J57" s="19"/>
    </row>
    <row r="58" spans="1:10" ht="18.75" customHeight="1" x14ac:dyDescent="0.25">
      <c r="A58" s="22">
        <v>12.5</v>
      </c>
      <c r="B58" s="5">
        <f t="shared" si="14"/>
        <v>0.35714000000000001</v>
      </c>
      <c r="C58" s="20"/>
      <c r="D58" s="21">
        <f t="shared" si="20"/>
        <v>546.01</v>
      </c>
      <c r="E58" s="14">
        <f t="shared" si="16"/>
        <v>203.21</v>
      </c>
      <c r="F58" s="15">
        <f t="shared" si="17"/>
        <v>91</v>
      </c>
      <c r="G58" s="16">
        <f t="shared" si="18"/>
        <v>1.1476</v>
      </c>
      <c r="H58" s="14">
        <f t="shared" si="19"/>
        <v>19.09369818181818</v>
      </c>
      <c r="I58" s="17">
        <f t="shared" si="15"/>
        <v>875.13</v>
      </c>
      <c r="J58" s="19"/>
    </row>
    <row r="59" spans="1:10" ht="18.75" customHeight="1" x14ac:dyDescent="0.25">
      <c r="A59" s="22">
        <v>10</v>
      </c>
      <c r="B59" s="5">
        <f t="shared" si="14"/>
        <v>0.28571000000000002</v>
      </c>
      <c r="C59" s="20"/>
      <c r="D59" s="21">
        <f t="shared" si="20"/>
        <v>436.8</v>
      </c>
      <c r="E59" s="14">
        <f t="shared" si="16"/>
        <v>162.56</v>
      </c>
      <c r="F59" s="15">
        <f t="shared" si="17"/>
        <v>72.8</v>
      </c>
      <c r="G59" s="16">
        <f t="shared" si="18"/>
        <v>0.91800000000000004</v>
      </c>
      <c r="H59" s="14">
        <f t="shared" si="19"/>
        <v>19.09315909090909</v>
      </c>
      <c r="I59" s="17">
        <f t="shared" si="15"/>
        <v>700.08</v>
      </c>
      <c r="J59" s="19"/>
    </row>
    <row r="60" spans="1:10" ht="18.75" customHeight="1" x14ac:dyDescent="0.25">
      <c r="A60" s="22">
        <v>7.5</v>
      </c>
      <c r="B60" s="5">
        <f t="shared" si="14"/>
        <v>0.21429000000000001</v>
      </c>
      <c r="C60" s="20"/>
      <c r="D60" s="21">
        <f t="shared" si="20"/>
        <v>327.61</v>
      </c>
      <c r="E60" s="14">
        <f t="shared" si="16"/>
        <v>121.92</v>
      </c>
      <c r="F60" s="15">
        <f t="shared" si="17"/>
        <v>54.6</v>
      </c>
      <c r="G60" s="16">
        <f t="shared" si="18"/>
        <v>0.6885</v>
      </c>
      <c r="H60" s="14">
        <f t="shared" si="19"/>
        <v>19.093583333333331</v>
      </c>
      <c r="I60" s="17">
        <f t="shared" si="15"/>
        <v>525.07000000000005</v>
      </c>
      <c r="J60" s="19"/>
    </row>
    <row r="61" spans="1:10" ht="15.75" thickBot="1" x14ac:dyDescent="0.3"/>
    <row r="62" spans="1:10" ht="26.25" thickBot="1" x14ac:dyDescent="0.3">
      <c r="A62" s="7" t="s">
        <v>11</v>
      </c>
      <c r="B62" s="8" t="s">
        <v>1</v>
      </c>
      <c r="C62" s="9" t="s">
        <v>2</v>
      </c>
      <c r="D62" s="9" t="s">
        <v>3</v>
      </c>
      <c r="E62" s="9" t="s">
        <v>4</v>
      </c>
      <c r="F62" s="10" t="s">
        <v>5</v>
      </c>
      <c r="G62" s="11" t="s">
        <v>6</v>
      </c>
      <c r="H62" s="11" t="s">
        <v>7</v>
      </c>
      <c r="I62" s="12" t="s">
        <v>8</v>
      </c>
    </row>
    <row r="63" spans="1:10" ht="18.75" customHeight="1" x14ac:dyDescent="0.25">
      <c r="A63" s="22">
        <v>35</v>
      </c>
      <c r="B63" s="5">
        <f t="shared" ref="B63:B80" si="21">ROUND(A63/$A$43,5)</f>
        <v>1</v>
      </c>
      <c r="C63" s="3">
        <v>0</v>
      </c>
      <c r="D63" s="21">
        <v>1268.26</v>
      </c>
      <c r="E63" s="14">
        <f>ROUND((D63+F63)*0.319,2)</f>
        <v>472.01</v>
      </c>
      <c r="F63" s="15">
        <f>ROUND(D63/6,2)</f>
        <v>211.38</v>
      </c>
      <c r="G63" s="16">
        <f>ROUND((D63*14/365*20)/365,4)</f>
        <v>2.6655000000000002</v>
      </c>
      <c r="H63" s="14">
        <f>((D63*14+E63*12+G63*365)/(A63*44))</f>
        <v>15.839394480519481</v>
      </c>
      <c r="I63" s="17">
        <f t="shared" ref="I63:I80" si="22">ROUND(D63+E63+F63+(G63*30.4167),2)</f>
        <v>2032.73</v>
      </c>
      <c r="J63" s="19"/>
    </row>
    <row r="64" spans="1:10" ht="18.75" customHeight="1" x14ac:dyDescent="0.25">
      <c r="A64" s="4">
        <v>20</v>
      </c>
      <c r="B64" s="5">
        <f t="shared" si="21"/>
        <v>0.57142999999999999</v>
      </c>
      <c r="C64" s="20">
        <f>IF(C63&gt;0,ROUND($J$1*B64,2),0)</f>
        <v>0</v>
      </c>
      <c r="D64" s="21">
        <f>ROUND((B64*$D$63+J$1*B64*C$63),2)</f>
        <v>724.72</v>
      </c>
      <c r="E64" s="14">
        <f t="shared" ref="E64:E80" si="23">ROUND((D64+F64)*0.319,2)</f>
        <v>269.72000000000003</v>
      </c>
      <c r="F64" s="15">
        <f t="shared" ref="F64:F80" si="24">ROUND(D64/6,2)</f>
        <v>120.79</v>
      </c>
      <c r="G64" s="16">
        <f t="shared" ref="G64:G80" si="25">ROUND((D64*14/365*20)/365,4)</f>
        <v>1.5230999999999999</v>
      </c>
      <c r="H64" s="14">
        <f t="shared" ref="H64:H80" si="26">((D64*14+E64*12+G64*365)/(A64*44))</f>
        <v>15.839376704545456</v>
      </c>
      <c r="I64" s="17">
        <f t="shared" si="22"/>
        <v>1161.56</v>
      </c>
      <c r="J64" s="19"/>
    </row>
    <row r="65" spans="1:10" ht="18.75" customHeight="1" x14ac:dyDescent="0.25">
      <c r="A65" s="22">
        <v>34</v>
      </c>
      <c r="B65" s="5">
        <f t="shared" si="21"/>
        <v>0.97143000000000002</v>
      </c>
      <c r="C65" s="20"/>
      <c r="D65" s="21">
        <f t="shared" ref="D65:D80" si="27">ROUND((B65*$D$63),2)</f>
        <v>1232.03</v>
      </c>
      <c r="E65" s="14">
        <f t="shared" si="23"/>
        <v>458.52</v>
      </c>
      <c r="F65" s="15">
        <f t="shared" si="24"/>
        <v>205.34</v>
      </c>
      <c r="G65" s="16">
        <f t="shared" si="25"/>
        <v>2.5893999999999999</v>
      </c>
      <c r="H65" s="14">
        <f t="shared" si="26"/>
        <v>15.839432486631015</v>
      </c>
      <c r="I65" s="17">
        <f t="shared" si="22"/>
        <v>1974.65</v>
      </c>
      <c r="J65" s="19"/>
    </row>
    <row r="66" spans="1:10" ht="18.75" customHeight="1" x14ac:dyDescent="0.25">
      <c r="A66" s="22">
        <v>32.5</v>
      </c>
      <c r="B66" s="5">
        <f t="shared" si="21"/>
        <v>0.92857000000000001</v>
      </c>
      <c r="C66" s="20"/>
      <c r="D66" s="21">
        <f t="shared" si="27"/>
        <v>1177.67</v>
      </c>
      <c r="E66" s="14">
        <f t="shared" si="23"/>
        <v>438.29</v>
      </c>
      <c r="F66" s="15">
        <f t="shared" si="24"/>
        <v>196.28</v>
      </c>
      <c r="G66" s="16">
        <f t="shared" si="25"/>
        <v>2.4750999999999999</v>
      </c>
      <c r="H66" s="14">
        <f t="shared" si="26"/>
        <v>15.839350699300699</v>
      </c>
      <c r="I66" s="17">
        <f t="shared" si="22"/>
        <v>1887.52</v>
      </c>
      <c r="J66" s="19"/>
    </row>
    <row r="67" spans="1:10" ht="18.75" customHeight="1" x14ac:dyDescent="0.25">
      <c r="A67" s="22">
        <v>32</v>
      </c>
      <c r="B67" s="5">
        <f t="shared" si="21"/>
        <v>0.91429000000000005</v>
      </c>
      <c r="C67" s="20"/>
      <c r="D67" s="21">
        <f t="shared" si="27"/>
        <v>1159.56</v>
      </c>
      <c r="E67" s="14">
        <f t="shared" si="23"/>
        <v>431.55</v>
      </c>
      <c r="F67" s="15">
        <f t="shared" si="24"/>
        <v>193.26</v>
      </c>
      <c r="G67" s="16">
        <f t="shared" si="25"/>
        <v>2.4371</v>
      </c>
      <c r="H67" s="14">
        <f t="shared" si="26"/>
        <v>15.839475497159093</v>
      </c>
      <c r="I67" s="17">
        <f t="shared" si="22"/>
        <v>1858.5</v>
      </c>
      <c r="J67" s="19"/>
    </row>
    <row r="68" spans="1:10" ht="18.75" customHeight="1" x14ac:dyDescent="0.25">
      <c r="A68" s="22">
        <v>30</v>
      </c>
      <c r="B68" s="5">
        <f t="shared" si="21"/>
        <v>0.85714000000000001</v>
      </c>
      <c r="C68" s="20"/>
      <c r="D68" s="21">
        <f t="shared" si="27"/>
        <v>1087.08</v>
      </c>
      <c r="E68" s="14">
        <f t="shared" si="23"/>
        <v>404.57</v>
      </c>
      <c r="F68" s="15">
        <f t="shared" si="24"/>
        <v>181.18</v>
      </c>
      <c r="G68" s="16">
        <f t="shared" si="25"/>
        <v>2.2847</v>
      </c>
      <c r="H68" s="14">
        <f t="shared" si="26"/>
        <v>15.83929962121212</v>
      </c>
      <c r="I68" s="17">
        <f t="shared" si="22"/>
        <v>1742.32</v>
      </c>
      <c r="J68" s="19"/>
    </row>
    <row r="69" spans="1:10" ht="18.75" customHeight="1" x14ac:dyDescent="0.25">
      <c r="A69" s="22">
        <v>27.5</v>
      </c>
      <c r="B69" s="5">
        <f t="shared" si="21"/>
        <v>0.78571000000000002</v>
      </c>
      <c r="C69" s="20"/>
      <c r="D69" s="21">
        <f t="shared" si="27"/>
        <v>996.48</v>
      </c>
      <c r="E69" s="14">
        <f t="shared" si="23"/>
        <v>370.86</v>
      </c>
      <c r="F69" s="15">
        <f t="shared" si="24"/>
        <v>166.08</v>
      </c>
      <c r="G69" s="16">
        <f t="shared" si="25"/>
        <v>2.0943000000000001</v>
      </c>
      <c r="H69" s="14">
        <f t="shared" si="26"/>
        <v>15.839222727272729</v>
      </c>
      <c r="I69" s="17">
        <f t="shared" si="22"/>
        <v>1597.12</v>
      </c>
      <c r="J69" s="19"/>
    </row>
    <row r="70" spans="1:10" ht="18.75" customHeight="1" x14ac:dyDescent="0.25">
      <c r="A70" s="22">
        <v>27</v>
      </c>
      <c r="B70" s="5">
        <f t="shared" si="21"/>
        <v>0.77142999999999995</v>
      </c>
      <c r="C70" s="20"/>
      <c r="D70" s="21">
        <f t="shared" si="27"/>
        <v>978.37</v>
      </c>
      <c r="E70" s="14">
        <f t="shared" si="23"/>
        <v>364.12</v>
      </c>
      <c r="F70" s="15">
        <f t="shared" si="24"/>
        <v>163.06</v>
      </c>
      <c r="G70" s="16">
        <f t="shared" si="25"/>
        <v>2.0562</v>
      </c>
      <c r="H70" s="14">
        <f t="shared" si="26"/>
        <v>15.839337542087543</v>
      </c>
      <c r="I70" s="17">
        <f t="shared" si="22"/>
        <v>1568.09</v>
      </c>
      <c r="J70" s="19"/>
    </row>
    <row r="71" spans="1:10" ht="18.75" customHeight="1" x14ac:dyDescent="0.25">
      <c r="A71" s="22">
        <v>26.5</v>
      </c>
      <c r="B71" s="5">
        <f t="shared" si="21"/>
        <v>0.75714000000000004</v>
      </c>
      <c r="C71" s="20"/>
      <c r="D71" s="21">
        <f t="shared" si="27"/>
        <v>960.25</v>
      </c>
      <c r="E71" s="14">
        <f t="shared" si="23"/>
        <v>357.37</v>
      </c>
      <c r="F71" s="15">
        <f t="shared" si="24"/>
        <v>160.04</v>
      </c>
      <c r="G71" s="16">
        <f t="shared" si="25"/>
        <v>2.0182000000000002</v>
      </c>
      <c r="H71" s="14">
        <f t="shared" si="26"/>
        <v>15.839265008576332</v>
      </c>
      <c r="I71" s="17">
        <f t="shared" si="22"/>
        <v>1539.05</v>
      </c>
      <c r="J71" s="19"/>
    </row>
    <row r="72" spans="1:10" ht="18.75" customHeight="1" x14ac:dyDescent="0.25">
      <c r="A72" s="22">
        <v>25</v>
      </c>
      <c r="B72" s="5">
        <f t="shared" si="21"/>
        <v>0.71428999999999998</v>
      </c>
      <c r="C72" s="20"/>
      <c r="D72" s="21">
        <f t="shared" si="27"/>
        <v>905.91</v>
      </c>
      <c r="E72" s="14">
        <f t="shared" si="23"/>
        <v>337.15</v>
      </c>
      <c r="F72" s="15">
        <f t="shared" si="24"/>
        <v>150.99</v>
      </c>
      <c r="G72" s="16">
        <f t="shared" si="25"/>
        <v>1.9039999999999999</v>
      </c>
      <c r="H72" s="14">
        <f t="shared" si="26"/>
        <v>15.839545454545455</v>
      </c>
      <c r="I72" s="17">
        <f t="shared" si="22"/>
        <v>1451.96</v>
      </c>
      <c r="J72" s="19"/>
    </row>
    <row r="73" spans="1:10" ht="18.75" customHeight="1" x14ac:dyDescent="0.25">
      <c r="A73" s="22">
        <v>22.5</v>
      </c>
      <c r="B73" s="5">
        <f t="shared" si="21"/>
        <v>0.64285999999999999</v>
      </c>
      <c r="C73" s="20"/>
      <c r="D73" s="21">
        <f t="shared" si="27"/>
        <v>815.31</v>
      </c>
      <c r="E73" s="14">
        <f t="shared" si="23"/>
        <v>303.43</v>
      </c>
      <c r="F73" s="15">
        <f t="shared" si="24"/>
        <v>135.88999999999999</v>
      </c>
      <c r="G73" s="16">
        <f t="shared" si="25"/>
        <v>1.7135</v>
      </c>
      <c r="H73" s="14">
        <f t="shared" si="26"/>
        <v>15.839320707070707</v>
      </c>
      <c r="I73" s="17">
        <f t="shared" si="22"/>
        <v>1306.75</v>
      </c>
      <c r="J73" s="19"/>
    </row>
    <row r="74" spans="1:10" ht="18.75" customHeight="1" x14ac:dyDescent="0.25">
      <c r="A74" s="22">
        <v>21</v>
      </c>
      <c r="B74" s="5">
        <f t="shared" si="21"/>
        <v>0.6</v>
      </c>
      <c r="C74" s="20"/>
      <c r="D74" s="21">
        <f t="shared" si="27"/>
        <v>760.96</v>
      </c>
      <c r="E74" s="14">
        <f t="shared" si="23"/>
        <v>283.20999999999998</v>
      </c>
      <c r="F74" s="15">
        <f t="shared" si="24"/>
        <v>126.83</v>
      </c>
      <c r="G74" s="16">
        <f t="shared" si="25"/>
        <v>1.5992999999999999</v>
      </c>
      <c r="H74" s="14">
        <f t="shared" si="26"/>
        <v>15.839507034632035</v>
      </c>
      <c r="I74" s="17">
        <f t="shared" si="22"/>
        <v>1219.6500000000001</v>
      </c>
      <c r="J74" s="19"/>
    </row>
    <row r="75" spans="1:10" ht="18.75" customHeight="1" x14ac:dyDescent="0.25">
      <c r="A75" s="22">
        <v>20</v>
      </c>
      <c r="B75" s="5">
        <f t="shared" si="21"/>
        <v>0.57142999999999999</v>
      </c>
      <c r="C75" s="20"/>
      <c r="D75" s="21">
        <f t="shared" si="27"/>
        <v>724.72</v>
      </c>
      <c r="E75" s="14">
        <f t="shared" si="23"/>
        <v>269.72000000000003</v>
      </c>
      <c r="F75" s="15">
        <f t="shared" si="24"/>
        <v>120.79</v>
      </c>
      <c r="G75" s="16">
        <f t="shared" si="25"/>
        <v>1.5230999999999999</v>
      </c>
      <c r="H75" s="14">
        <f t="shared" si="26"/>
        <v>15.839376704545456</v>
      </c>
      <c r="I75" s="17">
        <f t="shared" si="22"/>
        <v>1161.56</v>
      </c>
      <c r="J75" s="19"/>
    </row>
    <row r="76" spans="1:10" ht="18.75" customHeight="1" x14ac:dyDescent="0.25">
      <c r="A76" s="22">
        <v>18.5</v>
      </c>
      <c r="B76" s="5">
        <f t="shared" si="21"/>
        <v>0.52856999999999998</v>
      </c>
      <c r="C76" s="20"/>
      <c r="D76" s="21">
        <f t="shared" si="27"/>
        <v>670.36</v>
      </c>
      <c r="E76" s="14">
        <f t="shared" si="23"/>
        <v>249.49</v>
      </c>
      <c r="F76" s="15">
        <f t="shared" si="24"/>
        <v>111.73</v>
      </c>
      <c r="G76" s="16">
        <f t="shared" si="25"/>
        <v>1.4089</v>
      </c>
      <c r="H76" s="14">
        <f t="shared" si="26"/>
        <v>15.839273341523343</v>
      </c>
      <c r="I76" s="17">
        <f t="shared" si="22"/>
        <v>1074.43</v>
      </c>
      <c r="J76" s="19"/>
    </row>
    <row r="77" spans="1:10" ht="18.75" customHeight="1" x14ac:dyDescent="0.25">
      <c r="A77" s="22">
        <v>15</v>
      </c>
      <c r="B77" s="5">
        <f t="shared" si="21"/>
        <v>0.42857000000000001</v>
      </c>
      <c r="C77" s="20"/>
      <c r="D77" s="21">
        <f t="shared" si="27"/>
        <v>543.54</v>
      </c>
      <c r="E77" s="14">
        <f t="shared" si="23"/>
        <v>202.29</v>
      </c>
      <c r="F77" s="15">
        <f t="shared" si="24"/>
        <v>90.59</v>
      </c>
      <c r="G77" s="16">
        <f t="shared" si="25"/>
        <v>1.1424000000000001</v>
      </c>
      <c r="H77" s="14">
        <f t="shared" si="26"/>
        <v>15.839418181818182</v>
      </c>
      <c r="I77" s="17">
        <f t="shared" si="22"/>
        <v>871.17</v>
      </c>
      <c r="J77" s="19"/>
    </row>
    <row r="78" spans="1:10" ht="18.75" customHeight="1" x14ac:dyDescent="0.25">
      <c r="A78" s="22">
        <v>12.5</v>
      </c>
      <c r="B78" s="5">
        <f t="shared" si="21"/>
        <v>0.35714000000000001</v>
      </c>
      <c r="C78" s="20"/>
      <c r="D78" s="21">
        <f t="shared" si="27"/>
        <v>452.95</v>
      </c>
      <c r="E78" s="14">
        <f t="shared" si="23"/>
        <v>168.57</v>
      </c>
      <c r="F78" s="15">
        <f t="shared" si="24"/>
        <v>75.489999999999995</v>
      </c>
      <c r="G78" s="16">
        <f t="shared" si="25"/>
        <v>0.95199999999999996</v>
      </c>
      <c r="H78" s="14">
        <f t="shared" si="26"/>
        <v>15.839309090909088</v>
      </c>
      <c r="I78" s="17">
        <f t="shared" si="22"/>
        <v>725.97</v>
      </c>
      <c r="J78" s="19"/>
    </row>
    <row r="79" spans="1:10" ht="18.75" customHeight="1" x14ac:dyDescent="0.25">
      <c r="A79" s="22">
        <v>10</v>
      </c>
      <c r="B79" s="5">
        <f t="shared" si="21"/>
        <v>0.28571000000000002</v>
      </c>
      <c r="C79" s="20"/>
      <c r="D79" s="21">
        <f t="shared" si="27"/>
        <v>362.35</v>
      </c>
      <c r="E79" s="14">
        <f t="shared" si="23"/>
        <v>134.85</v>
      </c>
      <c r="F79" s="15">
        <f t="shared" si="24"/>
        <v>60.39</v>
      </c>
      <c r="G79" s="16">
        <f t="shared" si="25"/>
        <v>0.76160000000000005</v>
      </c>
      <c r="H79" s="14">
        <f t="shared" si="26"/>
        <v>15.838827272727274</v>
      </c>
      <c r="I79" s="17">
        <f t="shared" si="22"/>
        <v>580.76</v>
      </c>
      <c r="J79" s="19"/>
    </row>
    <row r="80" spans="1:10" ht="18.75" customHeight="1" x14ac:dyDescent="0.25">
      <c r="A80" s="22">
        <v>7.5</v>
      </c>
      <c r="B80" s="5">
        <f t="shared" si="21"/>
        <v>0.21429000000000001</v>
      </c>
      <c r="C80" s="20"/>
      <c r="D80" s="21">
        <f t="shared" si="27"/>
        <v>271.77999999999997</v>
      </c>
      <c r="E80" s="14">
        <f t="shared" si="23"/>
        <v>101.15</v>
      </c>
      <c r="F80" s="15">
        <f t="shared" si="24"/>
        <v>45.3</v>
      </c>
      <c r="G80" s="16">
        <f t="shared" si="25"/>
        <v>0.57120000000000004</v>
      </c>
      <c r="H80" s="14">
        <f t="shared" si="26"/>
        <v>15.840024242424242</v>
      </c>
      <c r="I80" s="17">
        <f t="shared" si="22"/>
        <v>435.6</v>
      </c>
      <c r="J80" s="19"/>
    </row>
    <row r="81" x14ac:dyDescent="0.25"/>
    <row r="82" x14ac:dyDescent="0.25"/>
    <row r="83" x14ac:dyDescent="0.25"/>
    <row r="84" x14ac:dyDescent="0.25"/>
    <row r="85" x14ac:dyDescent="0.25"/>
  </sheetData>
  <mergeCells count="1">
    <mergeCell ref="A1:I1"/>
  </mergeCells>
  <pageMargins left="0.19" right="0.1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E19" sqref="E19"/>
    </sheetView>
  </sheetViews>
  <sheetFormatPr baseColWidth="10" defaultRowHeight="15" x14ac:dyDescent="0.25"/>
  <sheetData>
    <row r="1" spans="1:9" x14ac:dyDescent="0.25">
      <c r="A1">
        <v>1918.52</v>
      </c>
      <c r="B1">
        <v>1615.66</v>
      </c>
      <c r="C1">
        <v>1428.25</v>
      </c>
      <c r="D1">
        <v>1184.83</v>
      </c>
    </row>
    <row r="2" spans="1:9" x14ac:dyDescent="0.25">
      <c r="A2">
        <v>42.68</v>
      </c>
      <c r="B2">
        <v>42.68</v>
      </c>
      <c r="C2">
        <v>42.68</v>
      </c>
      <c r="D2">
        <v>42.68</v>
      </c>
    </row>
    <row r="6" spans="1:9" x14ac:dyDescent="0.25">
      <c r="D6">
        <v>1974.51</v>
      </c>
      <c r="E6">
        <v>14</v>
      </c>
      <c r="F6">
        <f>D6*E6</f>
        <v>27643.14</v>
      </c>
    </row>
    <row r="7" spans="1:9" x14ac:dyDescent="0.25">
      <c r="F7">
        <v>365</v>
      </c>
      <c r="G7">
        <f>F6/F7</f>
        <v>75.734630136986297</v>
      </c>
    </row>
    <row r="8" spans="1:9" x14ac:dyDescent="0.25">
      <c r="G8">
        <v>12</v>
      </c>
    </row>
    <row r="9" spans="1:9" x14ac:dyDescent="0.25">
      <c r="G9">
        <f>G7*G8</f>
        <v>908.81556164383551</v>
      </c>
    </row>
    <row r="10" spans="1:9" x14ac:dyDescent="0.25">
      <c r="G10">
        <v>365</v>
      </c>
    </row>
    <row r="11" spans="1:9" x14ac:dyDescent="0.25">
      <c r="G11">
        <f>G9/G10</f>
        <v>2.4899056483392754</v>
      </c>
    </row>
    <row r="15" spans="1:9" x14ac:dyDescent="0.25">
      <c r="E15" t="s">
        <v>12</v>
      </c>
      <c r="F15" t="s">
        <v>13</v>
      </c>
      <c r="G15" t="s">
        <v>12</v>
      </c>
      <c r="H15" t="s">
        <v>13</v>
      </c>
    </row>
    <row r="16" spans="1:9" x14ac:dyDescent="0.25">
      <c r="D16">
        <f>D6</f>
        <v>1974.51</v>
      </c>
      <c r="E16">
        <f>E6</f>
        <v>14</v>
      </c>
      <c r="F16">
        <f>F7</f>
        <v>365</v>
      </c>
      <c r="G16">
        <v>20</v>
      </c>
      <c r="H16">
        <v>365</v>
      </c>
      <c r="I16">
        <f>D16*E16/F16*G16/H16</f>
        <v>4.1498427472321264</v>
      </c>
    </row>
    <row r="18" spans="5:5" x14ac:dyDescent="0.25">
      <c r="E18">
        <f>E16*G16</f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 extras</vt:lpstr>
      <vt:lpstr>Hoja1</vt:lpstr>
    </vt:vector>
  </TitlesOfParts>
  <Company>UPCT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22967526-W</dc:creator>
  <cp:lastModifiedBy>22954722-W</cp:lastModifiedBy>
  <cp:lastPrinted>2010-12-07T07:43:07Z</cp:lastPrinted>
  <dcterms:created xsi:type="dcterms:W3CDTF">2010-11-15T10:10:28Z</dcterms:created>
  <dcterms:modified xsi:type="dcterms:W3CDTF">2023-02-14T11:23:31Z</dcterms:modified>
</cp:coreProperties>
</file>